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570" windowWidth="27495" windowHeight="9405"/>
  </bookViews>
  <sheets>
    <sheet name="Титул" sheetId="1" r:id="rId1"/>
    <sheet name="Раздел 1" sheetId="2" r:id="rId2"/>
    <sheet name="Раздел 2" sheetId="3" r:id="rId3"/>
  </sheets>
  <calcPr calcId="145621"/>
</workbook>
</file>

<file path=xl/calcChain.xml><?xml version="1.0" encoding="utf-8"?>
<calcChain xmlns="http://schemas.openxmlformats.org/spreadsheetml/2006/main">
  <c r="F8" i="3" l="1"/>
  <c r="F4" i="3"/>
  <c r="F47" i="2"/>
  <c r="F46" i="2"/>
  <c r="F45" i="2"/>
  <c r="F44" i="2"/>
  <c r="F43" i="2"/>
  <c r="F42" i="2"/>
  <c r="F40" i="2"/>
  <c r="F39" i="2"/>
  <c r="F38" i="2"/>
  <c r="F37" i="2"/>
  <c r="F36" i="2"/>
  <c r="F35" i="2"/>
  <c r="F34" i="2"/>
  <c r="F32" i="2"/>
  <c r="F31" i="2"/>
  <c r="F25" i="2"/>
  <c r="F24" i="2"/>
  <c r="F23" i="2"/>
  <c r="F22" i="2"/>
  <c r="F21" i="2"/>
  <c r="F20" i="2"/>
  <c r="F19" i="2"/>
  <c r="F18" i="2"/>
  <c r="F16" i="2"/>
  <c r="F15" i="2"/>
  <c r="F14" i="2"/>
  <c r="F12" i="2"/>
  <c r="F11" i="2"/>
  <c r="F10" i="2"/>
  <c r="F9" i="2"/>
  <c r="F7" i="2"/>
  <c r="F6" i="2"/>
  <c r="F4" i="2"/>
</calcChain>
</file>

<file path=xl/sharedStrings.xml><?xml version="1.0" encoding="utf-8"?>
<sst xmlns="http://schemas.openxmlformats.org/spreadsheetml/2006/main" count="205" uniqueCount="119">
  <si>
    <t>Код страны:</t>
  </si>
  <si>
    <t/>
  </si>
  <si>
    <t>Страна:</t>
  </si>
  <si>
    <t>Код шаблона</t>
  </si>
  <si>
    <t>S30.20.3</t>
  </si>
  <si>
    <t>Название секции</t>
  </si>
  <si>
    <t>S30.Вопросник № 20 по статистике образования</t>
  </si>
  <si>
    <t>Название формы</t>
  </si>
  <si>
    <t>20.3.Общеобразовательные учреждения (школы) на начало учебного года</t>
  </si>
  <si>
    <t>Версия шаблона</t>
  </si>
  <si>
    <t>2024</t>
  </si>
  <si>
    <t>Период формы/дата предоставления</t>
  </si>
  <si>
    <t>Год, 24 мая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</si>
  <si>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</si>
  <si>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</si>
  <si>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</si>
  <si>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</si>
  <si>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Единица измере-ния</t>
  </si>
  <si>
    <t>Всего</t>
  </si>
  <si>
    <t>в том числе государственные и муниципальные</t>
  </si>
  <si>
    <t>2</t>
  </si>
  <si>
    <t>Число  дневных общеобразовательных учреждений - всего</t>
  </si>
  <si>
    <t>01</t>
  </si>
  <si>
    <t>единиц</t>
  </si>
  <si>
    <t>в том числе:</t>
  </si>
  <si>
    <t>      в городской местности</t>
  </si>
  <si>
    <t>02</t>
  </si>
  <si>
    <t>      в сельской местности</t>
  </si>
  <si>
    <t>03</t>
  </si>
  <si>
    <t>Из строки 01:</t>
  </si>
  <si>
    <t>      средние (полные)</t>
  </si>
  <si>
    <t>04</t>
  </si>
  <si>
    <t>      учреждения для детей с недостатками умственного или физического развития</t>
  </si>
  <si>
    <t>05</t>
  </si>
  <si>
    <t>Число вечерних (сменных) общеобразовательных учреждений</t>
  </si>
  <si>
    <t>06</t>
  </si>
  <si>
    <t>Численность обучающихся в дневных общеобразовательных учреждениях  - всего</t>
  </si>
  <si>
    <t>07</t>
  </si>
  <si>
    <t>человек</t>
  </si>
  <si>
    <t>в городской местности</t>
  </si>
  <si>
    <t>08</t>
  </si>
  <si>
    <t>09</t>
  </si>
  <si>
    <t>      из строки 07   обучаются  в   учреждениях  и  классах  для  детей с   недостатками  умственного или  физического  развития</t>
  </si>
  <si>
    <t>10</t>
  </si>
  <si>
    <t>      Из строки 07:</t>
  </si>
  <si>
    <t>         обучающиеся подготовительных      классов</t>
  </si>
  <si>
    <t>11</t>
  </si>
  <si>
    <t>         обучающиеся 1-ых классов</t>
  </si>
  <si>
    <t>12</t>
  </si>
  <si>
    <t>         обучающиеся 1-4 классов</t>
  </si>
  <si>
    <t>13</t>
  </si>
  <si>
    <t>         обучающиеся 5-9  классов</t>
  </si>
  <si>
    <t>14</t>
  </si>
  <si>
    <t>         обучающиеся 10 -11 (12) классов</t>
  </si>
  <si>
    <t>15</t>
  </si>
  <si>
    <t>         из них обучающиеся выпускных классов*</t>
  </si>
  <si>
    <t>16</t>
  </si>
  <si>
    <t>      Из строки 07 - девочки</t>
  </si>
  <si>
    <t>17</t>
  </si>
  <si>
    <t>Численность обучающихся в вечерних (сменных) общеобразовательных учрежде-ниях, включая классы, организованные при дневных общеобразовательных учреждениях</t>
  </si>
  <si>
    <t>18</t>
  </si>
  <si>
    <t>Удельный вес обучающихся, занимающихся:</t>
  </si>
  <si>
    <t>      в первой смене</t>
  </si>
  <si>
    <t>19</t>
  </si>
  <si>
    <t>%</t>
  </si>
  <si>
    <t>         во второй смене</t>
  </si>
  <si>
    <t>20</t>
  </si>
  <si>
    <t>         в третьей смене</t>
  </si>
  <si>
    <t>21</t>
  </si>
  <si>
    <t>Численность обучающихся, получивших аттестат об основном общем образовании, по окончании:</t>
  </si>
  <si>
    <t>      дневных общеобразовательных учреждений</t>
  </si>
  <si>
    <t>22</t>
  </si>
  <si>
    <t>      вечерних (сменных) общеобразовательных учреждений, включая экстерников</t>
  </si>
  <si>
    <t>23</t>
  </si>
  <si>
    <t>Численность обучающихся, получивших аттестат о среднем (полном) общем образовании, по окончании:</t>
  </si>
  <si>
    <t>24</t>
  </si>
  <si>
    <t>25</t>
  </si>
  <si>
    <t>Численность учителей дневных общеобразовательных учреждений(без совместителей)  - всего</t>
  </si>
  <si>
    <t>26</t>
  </si>
  <si>
    <t>      из них  женщин</t>
  </si>
  <si>
    <t>27</t>
  </si>
  <si>
    <t>      Из строки  26 численность учителей с высшим образованием</t>
  </si>
  <si>
    <t>28</t>
  </si>
  <si>
    <t>         из них женщин</t>
  </si>
  <si>
    <t>29</t>
  </si>
  <si>
    <t>Численность учителей вечерних (сменных) общеобразовательных учреждений (без совместителей)</t>
  </si>
  <si>
    <t>30</t>
  </si>
  <si>
    <t>Численность обучающихся в дневных общеобразовательных учреждениях( строка 07), по языкам обучения:</t>
  </si>
  <si>
    <t>      государственном</t>
  </si>
  <si>
    <t>31</t>
  </si>
  <si>
    <t>      русском</t>
  </si>
  <si>
    <t>32</t>
  </si>
  <si>
    <t>других (указать каких):</t>
  </si>
  <si>
    <t>33</t>
  </si>
  <si>
    <t>----</t>
  </si>
  <si>
    <t>34</t>
  </si>
  <si>
    <t>-----</t>
  </si>
  <si>
    <t>35</t>
  </si>
  <si>
    <t>36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</si>
  <si>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</si>
  <si>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</si>
  <si>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</si>
  <si>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</si>
  <si>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</si>
  <si>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</si>
  <si>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</si>
  <si>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в расчете на 1000 обучающихся</t>
  </si>
  <si>
    <t>Число персональных компьютеров,используемых в учебных целях, в дневных общеобразовательных учреждениях; на начало учебного года - всего</t>
  </si>
  <si>
    <t>37</t>
  </si>
  <si>
    <t>в том числе</t>
  </si>
  <si>
    <t>      в  городской местности</t>
  </si>
  <si>
    <t>38</t>
  </si>
  <si>
    <t>39</t>
  </si>
  <si>
    <t>Из строки 37-число персональных  компьютеров с доступом к сети Интернет  -всего</t>
  </si>
  <si>
    <t>40</t>
  </si>
  <si>
    <t>41</t>
  </si>
  <si>
    <t>42</t>
  </si>
  <si>
    <t>Примечание</t>
  </si>
  <si>
    <t>*К выпускным относятся ……….….. классы (укажите).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</si>
</sst>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41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45657.652465277781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showGridLines="0" workbookViewId="0"/>
  </sheetViews>
  <sheetFormatPr defaultRowHeight="15" x14ac:dyDescent="0.25"/>
  <cols>
    <col min="1" max="1" width="169.5703125" customWidth="1"/>
    <col min="2" max="2" width="10" customWidth="1"/>
    <col min="6" max="6" width="250" customWidth="1"/>
  </cols>
  <sheetData>
    <row r="1" spans="1:6" ht="50.1" customHeight="1" x14ac:dyDescent="0.25">
      <c r="A1" s="8" t="s">
        <v>14</v>
      </c>
      <c r="B1" s="9"/>
      <c r="C1" s="9"/>
      <c r="D1" s="9"/>
      <c r="E1" s="9"/>
    </row>
    <row r="2" spans="1:6" ht="105" x14ac:dyDescent="0.25">
      <c r="A2" s="10" t="s">
        <v>15</v>
      </c>
      <c r="B2" s="10" t="s">
        <v>16</v>
      </c>
      <c r="C2" s="10" t="s">
        <v>17</v>
      </c>
      <c r="D2" s="1" t="s">
        <v>18</v>
      </c>
      <c r="E2" s="1" t="s">
        <v>19</v>
      </c>
    </row>
    <row r="3" spans="1:6" x14ac:dyDescent="0.25">
      <c r="A3" s="10"/>
      <c r="B3" s="10"/>
      <c r="C3" s="10"/>
      <c r="D3" s="1" t="s">
        <v>14</v>
      </c>
      <c r="E3" s="1" t="s">
        <v>20</v>
      </c>
    </row>
    <row r="4" spans="1:6" ht="60" customHeight="1" x14ac:dyDescent="0.25">
      <c r="A4" s="2" t="s">
        <v>21</v>
      </c>
      <c r="B4" s="1" t="s">
        <v>22</v>
      </c>
      <c r="C4" s="1" t="s">
        <v>23</v>
      </c>
      <c r="D4" s="7"/>
      <c r="E4" s="7"/>
      <c r="F4" s="3" t="str">
        <f>IFERROR(IF(D4&gt;=E4," "," Стр. 01, Гр. 1 [D4]  д.б. &gt;= [E4] {" &amp; E4 &amp; "}.")," ")</f>
        <v xml:space="preserve"> </v>
      </c>
    </row>
    <row r="5" spans="1:6" ht="60" customHeight="1" x14ac:dyDescent="0.25">
      <c r="A5" s="2" t="s">
        <v>24</v>
      </c>
      <c r="B5" s="1"/>
      <c r="C5" s="1" t="s">
        <v>1</v>
      </c>
      <c r="D5" s="11"/>
      <c r="E5" s="11"/>
    </row>
    <row r="6" spans="1:6" ht="60" customHeight="1" x14ac:dyDescent="0.25">
      <c r="A6" s="2" t="s">
        <v>25</v>
      </c>
      <c r="B6" s="1" t="s">
        <v>26</v>
      </c>
      <c r="C6" s="1" t="s">
        <v>23</v>
      </c>
      <c r="D6" s="7"/>
      <c r="E6" s="7"/>
      <c r="F6" s="3" t="str">
        <f>IFERROR(IF(D6&gt;=E6," "," Стр. 02, Гр. 1 [D6]  д.б. &gt;= [E6] {" &amp; E6 &amp; "}.")," ")</f>
        <v xml:space="preserve"> </v>
      </c>
    </row>
    <row r="7" spans="1:6" ht="60" customHeight="1" x14ac:dyDescent="0.25">
      <c r="A7" s="2" t="s">
        <v>27</v>
      </c>
      <c r="B7" s="1" t="s">
        <v>28</v>
      </c>
      <c r="C7" s="1" t="s">
        <v>23</v>
      </c>
      <c r="D7" s="7"/>
      <c r="E7" s="7"/>
      <c r="F7" s="3" t="str">
        <f>IFERROR(IF(D7&gt;=E7," "," Стр. 03, Гр. 1 [D7]  д.б. &gt;= [E7] {" &amp; E7 &amp; "}.")," ")</f>
        <v xml:space="preserve"> </v>
      </c>
    </row>
    <row r="8" spans="1:6" ht="60" customHeight="1" x14ac:dyDescent="0.25">
      <c r="A8" s="2" t="s">
        <v>29</v>
      </c>
      <c r="B8" s="1"/>
      <c r="C8" s="1" t="s">
        <v>1</v>
      </c>
      <c r="D8" s="11"/>
      <c r="E8" s="11"/>
    </row>
    <row r="9" spans="1:6" ht="60" customHeight="1" x14ac:dyDescent="0.25">
      <c r="A9" s="2" t="s">
        <v>30</v>
      </c>
      <c r="B9" s="1" t="s">
        <v>31</v>
      </c>
      <c r="C9" s="1" t="s">
        <v>23</v>
      </c>
      <c r="D9" s="7"/>
      <c r="E9" s="7"/>
      <c r="F9" s="3" t="str">
        <f>IFERROR(IF(D9&gt;=E9," "," Стр. 04, Гр. 1 [D9]  д.б. &gt;= [E9] {" &amp; E9 &amp; "}.")," ")</f>
        <v xml:space="preserve"> </v>
      </c>
    </row>
    <row r="10" spans="1:6" ht="60" customHeight="1" x14ac:dyDescent="0.25">
      <c r="A10" s="2" t="s">
        <v>32</v>
      </c>
      <c r="B10" s="1" t="s">
        <v>33</v>
      </c>
      <c r="C10" s="1" t="s">
        <v>23</v>
      </c>
      <c r="D10" s="7"/>
      <c r="E10" s="7"/>
      <c r="F10" s="3" t="str">
        <f>IFERROR(IF(D10&gt;=E10," "," Стр. 05, Гр. 1 [D10]  д.б. &gt;= [E10] {" &amp; E10 &amp; "}.")," ")</f>
        <v xml:space="preserve"> </v>
      </c>
    </row>
    <row r="11" spans="1:6" ht="60" customHeight="1" x14ac:dyDescent="0.25">
      <c r="A11" s="2" t="s">
        <v>34</v>
      </c>
      <c r="B11" s="1" t="s">
        <v>35</v>
      </c>
      <c r="C11" s="1" t="s">
        <v>23</v>
      </c>
      <c r="D11" s="7"/>
      <c r="E11" s="7"/>
      <c r="F11" s="3" t="str">
        <f>IFERROR(IF(D11&gt;=E11," "," Стр. 06, Гр. 1 [D11]  д.б. &gt;= [E11] {" &amp; E11 &amp; "}.")," ")</f>
        <v xml:space="preserve"> </v>
      </c>
    </row>
    <row r="12" spans="1:6" ht="60" customHeight="1" x14ac:dyDescent="0.25">
      <c r="A12" s="2" t="s">
        <v>36</v>
      </c>
      <c r="B12" s="1" t="s">
        <v>37</v>
      </c>
      <c r="C12" s="1" t="s">
        <v>38</v>
      </c>
      <c r="D12" s="7"/>
      <c r="E12" s="7"/>
      <c r="F12" s="3" t="str">
        <f>IFERROR(IF(D12&gt;=E12," "," Стр. 07, Гр. 1 [D12]  д.б. &gt;= [E12] {" &amp; E12 &amp; "}.")," ") &amp; IFERROR(IF(D12=ROUND(SUM(D14:D15),1)," "," Стр. 07, Гр. 1 [D12]  д.б. = [Окр(Сум(D14:D15),1)] {" &amp; ROUND(SUM(D14:D15),1) &amp; "}.")," ") &amp; IFERROR(IF(D12&gt;=ROUND(SUM(D20:D22),1)," "," Стр. 07, Гр. 1 [D12]  д.б. &gt;= [Окр(Сум(D20:D22),1)] {" &amp; ROUND(SUM(D20:D22),1) &amp; "}.")," ") &amp; IFERROR(IF(E12=ROUND(SUM(E14:E15),1)," "," Стр. 07, Гр. 2 [E12]  д.б. = [Окр(Сум(E14:E15),1)] {" &amp; ROUND(SUM(E14:E15),1) &amp; "}.")," ") &amp; IFERROR(IF(E12&gt;=ROUND(SUM(E20:E22),1)," "," Стр. 07, Гр. 2 [E12]  д.б. &gt;= [Окр(Сум(E20:E22),1)] {" &amp; ROUND(SUM(E20:E22),1) &amp; "}.")," ")</f>
        <v xml:space="preserve">     </v>
      </c>
    </row>
    <row r="13" spans="1:6" ht="60" customHeight="1" x14ac:dyDescent="0.25">
      <c r="A13" s="2" t="s">
        <v>24</v>
      </c>
      <c r="B13" s="1"/>
      <c r="C13" s="1" t="s">
        <v>1</v>
      </c>
      <c r="D13" s="11"/>
      <c r="E13" s="11"/>
    </row>
    <row r="14" spans="1:6" ht="60" customHeight="1" x14ac:dyDescent="0.25">
      <c r="A14" s="2" t="s">
        <v>39</v>
      </c>
      <c r="B14" s="1" t="s">
        <v>40</v>
      </c>
      <c r="C14" s="1" t="s">
        <v>38</v>
      </c>
      <c r="D14" s="7"/>
      <c r="E14" s="7"/>
      <c r="F14" s="3" t="str">
        <f>IFERROR(IF(D14&gt;=E14," "," Стр. 08, Гр. 1 [D14]  д.б. &gt;= [E14] {" &amp; E14 &amp; "}.")," ")</f>
        <v xml:space="preserve"> </v>
      </c>
    </row>
    <row r="15" spans="1:6" ht="60" customHeight="1" x14ac:dyDescent="0.25">
      <c r="A15" s="2" t="s">
        <v>27</v>
      </c>
      <c r="B15" s="1" t="s">
        <v>41</v>
      </c>
      <c r="C15" s="1" t="s">
        <v>38</v>
      </c>
      <c r="D15" s="7"/>
      <c r="E15" s="7"/>
      <c r="F15" s="3" t="str">
        <f>IFERROR(IF(D15&gt;=E15," "," Стр. 09, Гр. 1 [D15]  д.б. &gt;= [E15] {" &amp; E15 &amp; "}.")," ")</f>
        <v xml:space="preserve"> </v>
      </c>
    </row>
    <row r="16" spans="1:6" ht="60" customHeight="1" x14ac:dyDescent="0.25">
      <c r="A16" s="2" t="s">
        <v>42</v>
      </c>
      <c r="B16" s="1" t="s">
        <v>43</v>
      </c>
      <c r="C16" s="1" t="s">
        <v>38</v>
      </c>
      <c r="D16" s="7"/>
      <c r="E16" s="7"/>
      <c r="F16" s="3" t="str">
        <f>IFERROR(IF(D16&gt;=E16," "," Стр. 10, Гр. 1 [D16]  д.б. &gt;= [E16] {" &amp; E16 &amp; "}.")," ")</f>
        <v xml:space="preserve"> </v>
      </c>
    </row>
    <row r="17" spans="1:6" ht="60" customHeight="1" x14ac:dyDescent="0.25">
      <c r="A17" s="2" t="s">
        <v>44</v>
      </c>
      <c r="B17" s="1"/>
      <c r="C17" s="1" t="s">
        <v>1</v>
      </c>
      <c r="D17" s="11"/>
      <c r="E17" s="11"/>
    </row>
    <row r="18" spans="1:6" ht="60" customHeight="1" x14ac:dyDescent="0.25">
      <c r="A18" s="2" t="s">
        <v>45</v>
      </c>
      <c r="B18" s="1" t="s">
        <v>46</v>
      </c>
      <c r="C18" s="1" t="s">
        <v>38</v>
      </c>
      <c r="D18" s="7"/>
      <c r="E18" s="7"/>
      <c r="F18" s="3" t="str">
        <f>IFERROR(IF(D18&gt;=E18," "," Стр. 11, Гр. 1 [D18]  д.б. &gt;= [E18] {" &amp; E18 &amp; "}.")," ")</f>
        <v xml:space="preserve"> </v>
      </c>
    </row>
    <row r="19" spans="1:6" ht="60" customHeight="1" x14ac:dyDescent="0.25">
      <c r="A19" s="2" t="s">
        <v>47</v>
      </c>
      <c r="B19" s="1" t="s">
        <v>48</v>
      </c>
      <c r="C19" s="1" t="s">
        <v>38</v>
      </c>
      <c r="D19" s="7"/>
      <c r="E19" s="7"/>
      <c r="F19" s="3" t="str">
        <f>IFERROR(IF(D19&gt;=E19," "," Стр. 12, Гр. 1 [D19]  д.б. &gt;= [E19] {" &amp; E19 &amp; "}.")," ")</f>
        <v xml:space="preserve"> </v>
      </c>
    </row>
    <row r="20" spans="1:6" ht="60" customHeight="1" x14ac:dyDescent="0.25">
      <c r="A20" s="2" t="s">
        <v>49</v>
      </c>
      <c r="B20" s="1" t="s">
        <v>50</v>
      </c>
      <c r="C20" s="1" t="s">
        <v>38</v>
      </c>
      <c r="D20" s="7"/>
      <c r="E20" s="7"/>
      <c r="F20" s="3" t="str">
        <f>IFERROR(IF(D20&gt;=E20," "," Стр. 13, Гр. 1 [D20]  д.б. &gt;= [E20] {" &amp; E20 &amp; "}.")," ")</f>
        <v xml:space="preserve"> </v>
      </c>
    </row>
    <row r="21" spans="1:6" ht="60" customHeight="1" x14ac:dyDescent="0.25">
      <c r="A21" s="2" t="s">
        <v>51</v>
      </c>
      <c r="B21" s="1" t="s">
        <v>52</v>
      </c>
      <c r="C21" s="1" t="s">
        <v>38</v>
      </c>
      <c r="D21" s="7"/>
      <c r="E21" s="7"/>
      <c r="F21" s="3" t="str">
        <f>IFERROR(IF(D21&gt;=E21," "," Стр. 14, Гр. 1 [D21]  д.б. &gt;= [E21] {" &amp; E21 &amp; "}.")," ")</f>
        <v xml:space="preserve"> </v>
      </c>
    </row>
    <row r="22" spans="1:6" ht="60" customHeight="1" x14ac:dyDescent="0.25">
      <c r="A22" s="2" t="s">
        <v>53</v>
      </c>
      <c r="B22" s="1" t="s">
        <v>54</v>
      </c>
      <c r="C22" s="1" t="s">
        <v>38</v>
      </c>
      <c r="D22" s="7"/>
      <c r="E22" s="7"/>
      <c r="F22" s="3" t="str">
        <f>IFERROR(IF(D22&gt;=E22," "," Стр. 15, Гр. 1 [D22]  д.б. &gt;= [E22] {" &amp; E22 &amp; "}.")," ")</f>
        <v xml:space="preserve"> </v>
      </c>
    </row>
    <row r="23" spans="1:6" ht="60" customHeight="1" x14ac:dyDescent="0.25">
      <c r="A23" s="2" t="s">
        <v>55</v>
      </c>
      <c r="B23" s="1" t="s">
        <v>56</v>
      </c>
      <c r="C23" s="1" t="s">
        <v>38</v>
      </c>
      <c r="D23" s="7"/>
      <c r="E23" s="7"/>
      <c r="F23" s="3" t="str">
        <f>IFERROR(IF(D23&gt;=E23," "," Стр. 16, Гр. 1 [D23]  д.б. &gt;= [E23] {" &amp; E23 &amp; "}.")," ") &amp; IFERROR(IF(D23&lt;D22," "," Стр. 16, Гр. 1 [D23]  д.б. &lt; [D22] {" &amp; D22 &amp; "}.")," ") &amp; IFERROR(IF(E23&lt;E22," "," Стр. 16, Гр. 2 [E23]  д.б. &lt; [E22] {" &amp; E22 &amp; "}.")," ")</f>
        <v xml:space="preserve">  Стр. 16, Гр. 1 [D23]  д.б. &lt; [D22] {}. Стр. 16, Гр. 2 [E23]  д.б. &lt; [E22] {}.</v>
      </c>
    </row>
    <row r="24" spans="1:6" ht="60" customHeight="1" x14ac:dyDescent="0.25">
      <c r="A24" s="2" t="s">
        <v>57</v>
      </c>
      <c r="B24" s="1" t="s">
        <v>58</v>
      </c>
      <c r="C24" s="1" t="s">
        <v>38</v>
      </c>
      <c r="D24" s="7"/>
      <c r="E24" s="7"/>
      <c r="F24" s="3" t="str">
        <f>IFERROR(IF(D24&gt;=E24," "," Стр. 17, Гр. 1 [D24]  д.б. &gt;= [E24] {" &amp; E24 &amp; "}.")," ")</f>
        <v xml:space="preserve"> </v>
      </c>
    </row>
    <row r="25" spans="1:6" ht="60" customHeight="1" x14ac:dyDescent="0.25">
      <c r="A25" s="2" t="s">
        <v>59</v>
      </c>
      <c r="B25" s="1" t="s">
        <v>60</v>
      </c>
      <c r="C25" s="1" t="s">
        <v>38</v>
      </c>
      <c r="D25" s="7"/>
      <c r="E25" s="7"/>
      <c r="F25" s="3" t="str">
        <f>IFERROR(IF(D25&gt;=E25," "," Стр. 18, Гр. 1 [D25]  д.б. &gt;= [E25] {" &amp; E25 &amp; "}.")," ")</f>
        <v xml:space="preserve"> </v>
      </c>
    </row>
    <row r="26" spans="1:6" ht="60" customHeight="1" x14ac:dyDescent="0.25">
      <c r="A26" s="2" t="s">
        <v>61</v>
      </c>
      <c r="B26" s="1"/>
      <c r="C26" s="1" t="s">
        <v>1</v>
      </c>
      <c r="D26" s="11"/>
      <c r="E26" s="11"/>
    </row>
    <row r="27" spans="1:6" ht="60" customHeight="1" x14ac:dyDescent="0.25">
      <c r="A27" s="2" t="s">
        <v>62</v>
      </c>
      <c r="B27" s="1" t="s">
        <v>63</v>
      </c>
      <c r="C27" s="1" t="s">
        <v>64</v>
      </c>
      <c r="D27" s="7"/>
      <c r="E27" s="7"/>
    </row>
    <row r="28" spans="1:6" ht="60" customHeight="1" x14ac:dyDescent="0.25">
      <c r="A28" s="2" t="s">
        <v>65</v>
      </c>
      <c r="B28" s="1" t="s">
        <v>66</v>
      </c>
      <c r="C28" s="1" t="s">
        <v>64</v>
      </c>
      <c r="D28" s="7"/>
      <c r="E28" s="7"/>
    </row>
    <row r="29" spans="1:6" ht="60" customHeight="1" x14ac:dyDescent="0.25">
      <c r="A29" s="2" t="s">
        <v>67</v>
      </c>
      <c r="B29" s="1" t="s">
        <v>68</v>
      </c>
      <c r="C29" s="1" t="s">
        <v>64</v>
      </c>
      <c r="D29" s="7"/>
      <c r="E29" s="7"/>
    </row>
    <row r="30" spans="1:6" ht="60" customHeight="1" x14ac:dyDescent="0.25">
      <c r="A30" s="2" t="s">
        <v>69</v>
      </c>
      <c r="B30" s="1"/>
      <c r="C30" s="1" t="s">
        <v>1</v>
      </c>
      <c r="D30" s="11"/>
      <c r="E30" s="11"/>
    </row>
    <row r="31" spans="1:6" ht="60" customHeight="1" x14ac:dyDescent="0.25">
      <c r="A31" s="2" t="s">
        <v>70</v>
      </c>
      <c r="B31" s="1" t="s">
        <v>71</v>
      </c>
      <c r="C31" s="1" t="s">
        <v>38</v>
      </c>
      <c r="D31" s="7"/>
      <c r="E31" s="7"/>
      <c r="F31" s="3" t="str">
        <f>IFERROR(IF(D31&gt;=E31," "," Стр. 22, Гр. 1 [D31]  д.б. &gt;= [E31] {" &amp; E31 &amp; "}.")," ")</f>
        <v xml:space="preserve"> </v>
      </c>
    </row>
    <row r="32" spans="1:6" ht="60" customHeight="1" x14ac:dyDescent="0.25">
      <c r="A32" s="2" t="s">
        <v>72</v>
      </c>
      <c r="B32" s="1" t="s">
        <v>73</v>
      </c>
      <c r="C32" s="1" t="s">
        <v>38</v>
      </c>
      <c r="D32" s="7"/>
      <c r="E32" s="7"/>
      <c r="F32" s="3" t="str">
        <f>IFERROR(IF(D32&gt;=E32," "," Стр. 23, Гр. 1 [D32]  д.б. &gt;= [E32] {" &amp; E32 &amp; "}.")," ")</f>
        <v xml:space="preserve"> </v>
      </c>
    </row>
    <row r="33" spans="1:6" ht="60" customHeight="1" x14ac:dyDescent="0.25">
      <c r="A33" s="2" t="s">
        <v>74</v>
      </c>
      <c r="B33" s="1"/>
      <c r="C33" s="1" t="s">
        <v>1</v>
      </c>
      <c r="D33" s="11"/>
      <c r="E33" s="11"/>
    </row>
    <row r="34" spans="1:6" ht="60" customHeight="1" x14ac:dyDescent="0.25">
      <c r="A34" s="2" t="s">
        <v>70</v>
      </c>
      <c r="B34" s="1" t="s">
        <v>75</v>
      </c>
      <c r="C34" s="1" t="s">
        <v>38</v>
      </c>
      <c r="D34" s="7"/>
      <c r="E34" s="7"/>
      <c r="F34" s="3" t="str">
        <f>IFERROR(IF(D34&gt;=E34," "," Стр. 24, Гр. 1 [D34]  д.б. &gt;= [E34] {" &amp; E34 &amp; "}.")," ")</f>
        <v xml:space="preserve"> </v>
      </c>
    </row>
    <row r="35" spans="1:6" ht="60" customHeight="1" x14ac:dyDescent="0.25">
      <c r="A35" s="2" t="s">
        <v>72</v>
      </c>
      <c r="B35" s="1" t="s">
        <v>76</v>
      </c>
      <c r="C35" s="1" t="s">
        <v>38</v>
      </c>
      <c r="D35" s="7"/>
      <c r="E35" s="7"/>
      <c r="F35" s="3" t="str">
        <f>IFERROR(IF(D35&gt;=E35," "," Стр. 25, Гр. 1 [D35]  д.б. &gt;= [E35] {" &amp; E35 &amp; "}.")," ")</f>
        <v xml:space="preserve"> </v>
      </c>
    </row>
    <row r="36" spans="1:6" ht="60" customHeight="1" x14ac:dyDescent="0.25">
      <c r="A36" s="2" t="s">
        <v>77</v>
      </c>
      <c r="B36" s="1" t="s">
        <v>78</v>
      </c>
      <c r="C36" s="1" t="s">
        <v>38</v>
      </c>
      <c r="D36" s="7"/>
      <c r="E36" s="7"/>
      <c r="F36" s="3" t="str">
        <f>IFERROR(IF(D36&gt;=E36," "," Стр. 26, Гр. 1 [D36]  д.б. &gt;= [E36] {" &amp; E36 &amp; "}.")," ")</f>
        <v xml:space="preserve"> </v>
      </c>
    </row>
    <row r="37" spans="1:6" ht="60" customHeight="1" x14ac:dyDescent="0.25">
      <c r="A37" s="2" t="s">
        <v>79</v>
      </c>
      <c r="B37" s="1" t="s">
        <v>80</v>
      </c>
      <c r="C37" s="1" t="s">
        <v>38</v>
      </c>
      <c r="D37" s="7"/>
      <c r="E37" s="7"/>
      <c r="F37" s="3" t="str">
        <f>IFERROR(IF(D37&gt;=E37," "," Стр. 27, Гр. 1 [D37]  д.б. &gt;= [E37] {" &amp; E37 &amp; "}.")," ")</f>
        <v xml:space="preserve"> </v>
      </c>
    </row>
    <row r="38" spans="1:6" ht="60" customHeight="1" x14ac:dyDescent="0.25">
      <c r="A38" s="2" t="s">
        <v>81</v>
      </c>
      <c r="B38" s="1" t="s">
        <v>82</v>
      </c>
      <c r="C38" s="1" t="s">
        <v>38</v>
      </c>
      <c r="D38" s="7"/>
      <c r="E38" s="7"/>
      <c r="F38" s="3" t="str">
        <f>IFERROR(IF(D38&gt;=E38," "," Стр. 28, Гр. 1 [D38]  д.б. &gt;= [E38] {" &amp; E38 &amp; "}.")," ")</f>
        <v xml:space="preserve"> </v>
      </c>
    </row>
    <row r="39" spans="1:6" ht="60" customHeight="1" x14ac:dyDescent="0.25">
      <c r="A39" s="2" t="s">
        <v>83</v>
      </c>
      <c r="B39" s="1" t="s">
        <v>84</v>
      </c>
      <c r="C39" s="1" t="s">
        <v>38</v>
      </c>
      <c r="D39" s="7"/>
      <c r="E39" s="7"/>
      <c r="F39" s="3" t="str">
        <f>IFERROR(IF(D39&gt;=E39," "," Стр. 29, Гр. 1 [D39]  д.б. &gt;= [E39] {" &amp; E39 &amp; "}.")," ")</f>
        <v xml:space="preserve"> </v>
      </c>
    </row>
    <row r="40" spans="1:6" ht="60" customHeight="1" x14ac:dyDescent="0.25">
      <c r="A40" s="2" t="s">
        <v>85</v>
      </c>
      <c r="B40" s="1" t="s">
        <v>86</v>
      </c>
      <c r="C40" s="1" t="s">
        <v>38</v>
      </c>
      <c r="D40" s="7"/>
      <c r="E40" s="7"/>
      <c r="F40" s="3" t="str">
        <f>IFERROR(IF(D40&gt;=E40," "," Стр. 30, Гр. 1 [D40]  д.б. &gt;= [E40] {" &amp; E40 &amp; "}.")," ")</f>
        <v xml:space="preserve"> </v>
      </c>
    </row>
    <row r="41" spans="1:6" ht="60" customHeight="1" x14ac:dyDescent="0.25">
      <c r="A41" s="2" t="s">
        <v>87</v>
      </c>
      <c r="B41" s="1"/>
      <c r="C41" s="1" t="s">
        <v>1</v>
      </c>
      <c r="D41" s="11"/>
      <c r="E41" s="11"/>
    </row>
    <row r="42" spans="1:6" ht="60" customHeight="1" x14ac:dyDescent="0.25">
      <c r="A42" s="2" t="s">
        <v>88</v>
      </c>
      <c r="B42" s="1" t="s">
        <v>89</v>
      </c>
      <c r="C42" s="1" t="s">
        <v>38</v>
      </c>
      <c r="D42" s="7"/>
      <c r="E42" s="7"/>
      <c r="F42" s="3" t="str">
        <f>IFERROR(IF(D42&gt;=E42," "," Стр. 31, Гр. 1 [D42]  д.б. &gt;= [E42] {" &amp; E42 &amp; "}.")," ")</f>
        <v xml:space="preserve"> </v>
      </c>
    </row>
    <row r="43" spans="1:6" ht="60" customHeight="1" x14ac:dyDescent="0.25">
      <c r="A43" s="2" t="s">
        <v>90</v>
      </c>
      <c r="B43" s="1" t="s">
        <v>91</v>
      </c>
      <c r="C43" s="1" t="s">
        <v>38</v>
      </c>
      <c r="D43" s="7"/>
      <c r="E43" s="7"/>
      <c r="F43" s="3" t="str">
        <f>IFERROR(IF(D43&gt;=E43," "," Стр. 32, Гр. 1 [D43]  д.б. &gt;= [E43] {" &amp; E43 &amp; "}.")," ")</f>
        <v xml:space="preserve"> </v>
      </c>
    </row>
    <row r="44" spans="1:6" ht="60" customHeight="1" x14ac:dyDescent="0.25">
      <c r="A44" s="2" t="s">
        <v>92</v>
      </c>
      <c r="B44" s="1" t="s">
        <v>93</v>
      </c>
      <c r="C44" s="1" t="s">
        <v>38</v>
      </c>
      <c r="D44" s="7"/>
      <c r="E44" s="7"/>
      <c r="F44" s="3" t="str">
        <f>IFERROR(IF(D44&gt;=E44," "," Стр. 33, Гр. 1 [D44]  д.б. &gt;= [E44] {" &amp; E44 &amp; "}.")," ")</f>
        <v xml:space="preserve"> </v>
      </c>
    </row>
    <row r="45" spans="1:6" ht="60" customHeight="1" x14ac:dyDescent="0.25">
      <c r="A45" s="2" t="s">
        <v>94</v>
      </c>
      <c r="B45" s="1" t="s">
        <v>95</v>
      </c>
      <c r="C45" s="1" t="s">
        <v>38</v>
      </c>
      <c r="D45" s="7"/>
      <c r="E45" s="7"/>
      <c r="F45" s="3" t="str">
        <f>IFERROR(IF(D45&gt;=E45," "," Стр. 34, Гр. 1 [D45]  д.б. &gt;= [E45] {" &amp; E45 &amp; "}.")," ")</f>
        <v xml:space="preserve"> </v>
      </c>
    </row>
    <row r="46" spans="1:6" ht="60" customHeight="1" x14ac:dyDescent="0.25">
      <c r="A46" s="2" t="s">
        <v>96</v>
      </c>
      <c r="B46" s="1" t="s">
        <v>97</v>
      </c>
      <c r="C46" s="1" t="s">
        <v>38</v>
      </c>
      <c r="D46" s="7"/>
      <c r="E46" s="7"/>
      <c r="F46" s="3" t="str">
        <f>IFERROR(IF(D46&gt;=E46," "," Стр. 35, Гр. 1 [D46]  д.б. &gt;= [E46] {" &amp; E46 &amp; "}.")," ")</f>
        <v xml:space="preserve"> </v>
      </c>
    </row>
    <row r="47" spans="1:6" ht="60" customHeight="1" x14ac:dyDescent="0.25">
      <c r="A47" s="2" t="s">
        <v>94</v>
      </c>
      <c r="B47" s="1" t="s">
        <v>98</v>
      </c>
      <c r="C47" s="1" t="s">
        <v>38</v>
      </c>
      <c r="D47" s="7"/>
      <c r="E47" s="7"/>
      <c r="F47" s="3" t="str">
        <f>IFERROR(IF(D47&gt;=E47," "," Стр. 36, Гр. 1 [D47]  д.б. &gt;= [E47] {" &amp; E47 &amp; "}.")," ")</f>
        <v xml:space="preserve"> </v>
      </c>
    </row>
    <row r="49" spans="1:5" x14ac:dyDescent="0.25">
      <c r="A49" s="6" t="s">
        <v>99</v>
      </c>
    </row>
    <row r="50" spans="1:5" ht="75" customHeight="1" x14ac:dyDescent="0.25">
      <c r="A50" s="12" t="s">
        <v>1</v>
      </c>
      <c r="B50" s="12"/>
      <c r="C50" s="12"/>
      <c r="D50" s="12"/>
    </row>
    <row r="51" spans="1:5" x14ac:dyDescent="0.25">
      <c r="A51" s="6" t="s">
        <v>100</v>
      </c>
    </row>
    <row r="52" spans="1:5" x14ac:dyDescent="0.25">
      <c r="A52" t="s">
        <v>101</v>
      </c>
      <c r="B52" s="12" t="s">
        <v>1</v>
      </c>
      <c r="C52" s="12"/>
      <c r="D52" s="12"/>
      <c r="E52" s="12"/>
    </row>
    <row r="53" spans="1:5" x14ac:dyDescent="0.25">
      <c r="A53" t="s">
        <v>102</v>
      </c>
      <c r="B53" s="12" t="s">
        <v>1</v>
      </c>
      <c r="C53" s="12"/>
      <c r="D53" s="12"/>
      <c r="E53" s="12"/>
    </row>
    <row r="54" spans="1:5" x14ac:dyDescent="0.25">
      <c r="A54" t="s">
        <v>103</v>
      </c>
      <c r="B54" s="12" t="s">
        <v>1</v>
      </c>
      <c r="C54" s="12"/>
      <c r="D54" s="12"/>
      <c r="E54" s="12"/>
    </row>
    <row r="55" spans="1:5" x14ac:dyDescent="0.25">
      <c r="A55" t="s">
        <v>104</v>
      </c>
      <c r="B55" s="12" t="s">
        <v>1</v>
      </c>
      <c r="C55" s="12"/>
      <c r="D55" s="12"/>
      <c r="E55" s="12"/>
    </row>
    <row r="56" spans="1:5" x14ac:dyDescent="0.25">
      <c r="A56" t="s">
        <v>105</v>
      </c>
      <c r="B56" s="12" t="s">
        <v>1</v>
      </c>
      <c r="C56" s="12"/>
      <c r="D56" s="12"/>
      <c r="E56" s="12"/>
    </row>
  </sheetData>
  <sheetProtection password="CF66" sheet="1" objects="1" scenarios="1" formatColumns="0" formatRows="0"/>
  <mergeCells count="18">
    <mergeCell ref="B54:E54"/>
    <mergeCell ref="B55:E55"/>
    <mergeCell ref="B56:E56"/>
    <mergeCell ref="D33:E33"/>
    <mergeCell ref="D41:E41"/>
    <mergeCell ref="A50:D50"/>
    <mergeCell ref="B52:E52"/>
    <mergeCell ref="B53:E53"/>
    <mergeCell ref="D8:E8"/>
    <mergeCell ref="D13:E13"/>
    <mergeCell ref="D17:E17"/>
    <mergeCell ref="D26:E26"/>
    <mergeCell ref="D30:E30"/>
    <mergeCell ref="A1:E1"/>
    <mergeCell ref="A2:A3"/>
    <mergeCell ref="B2:B3"/>
    <mergeCell ref="C2:C3"/>
    <mergeCell ref="D5:E5"/>
  </mergeCells>
  <conditionalFormatting sqref="D4">
    <cfRule type="cellIs" dxfId="40" priority="1" operator="lessThan">
      <formula>E4</formula>
    </cfRule>
  </conditionalFormatting>
  <conditionalFormatting sqref="D6">
    <cfRule type="cellIs" dxfId="39" priority="2" operator="lessThan">
      <formula>E6</formula>
    </cfRule>
  </conditionalFormatting>
  <conditionalFormatting sqref="D7">
    <cfRule type="cellIs" dxfId="38" priority="3" operator="lessThan">
      <formula>E7</formula>
    </cfRule>
  </conditionalFormatting>
  <conditionalFormatting sqref="D9">
    <cfRule type="cellIs" dxfId="37" priority="4" operator="lessThan">
      <formula>E9</formula>
    </cfRule>
  </conditionalFormatting>
  <conditionalFormatting sqref="D10">
    <cfRule type="cellIs" dxfId="36" priority="5" operator="lessThan">
      <formula>E10</formula>
    </cfRule>
  </conditionalFormatting>
  <conditionalFormatting sqref="D11">
    <cfRule type="cellIs" dxfId="35" priority="6" operator="lessThan">
      <formula>E11</formula>
    </cfRule>
  </conditionalFormatting>
  <conditionalFormatting sqref="D12">
    <cfRule type="cellIs" dxfId="34" priority="7" operator="lessThan">
      <formula>E12</formula>
    </cfRule>
  </conditionalFormatting>
  <conditionalFormatting sqref="D12">
    <cfRule type="cellIs" dxfId="33" priority="8" operator="notEqual">
      <formula>ROUND(SUM(D14:D15),1)</formula>
    </cfRule>
  </conditionalFormatting>
  <conditionalFormatting sqref="D12">
    <cfRule type="cellIs" dxfId="32" priority="9" operator="lessThan">
      <formula>ROUND(SUM(D20:D22),1)</formula>
    </cfRule>
  </conditionalFormatting>
  <conditionalFormatting sqref="E12">
    <cfRule type="cellIs" dxfId="31" priority="10" operator="notEqual">
      <formula>ROUND(SUM(E14:E15),1)</formula>
    </cfRule>
  </conditionalFormatting>
  <conditionalFormatting sqref="E12">
    <cfRule type="cellIs" dxfId="30" priority="11" operator="lessThan">
      <formula>ROUND(SUM(E20:E22),1)</formula>
    </cfRule>
  </conditionalFormatting>
  <conditionalFormatting sqref="D14">
    <cfRule type="cellIs" dxfId="29" priority="12" operator="lessThan">
      <formula>E14</formula>
    </cfRule>
  </conditionalFormatting>
  <conditionalFormatting sqref="D15">
    <cfRule type="cellIs" dxfId="28" priority="13" operator="lessThan">
      <formula>E15</formula>
    </cfRule>
  </conditionalFormatting>
  <conditionalFormatting sqref="D16">
    <cfRule type="cellIs" dxfId="27" priority="14" operator="lessThan">
      <formula>E16</formula>
    </cfRule>
  </conditionalFormatting>
  <conditionalFormatting sqref="D18">
    <cfRule type="cellIs" dxfId="26" priority="15" operator="lessThan">
      <formula>E18</formula>
    </cfRule>
  </conditionalFormatting>
  <conditionalFormatting sqref="D19">
    <cfRule type="cellIs" dxfId="25" priority="16" operator="lessThan">
      <formula>E19</formula>
    </cfRule>
  </conditionalFormatting>
  <conditionalFormatting sqref="D20">
    <cfRule type="cellIs" dxfId="24" priority="17" operator="lessThan">
      <formula>E20</formula>
    </cfRule>
  </conditionalFormatting>
  <conditionalFormatting sqref="D21">
    <cfRule type="cellIs" dxfId="23" priority="18" operator="lessThan">
      <formula>E21</formula>
    </cfRule>
  </conditionalFormatting>
  <conditionalFormatting sqref="D22">
    <cfRule type="cellIs" dxfId="22" priority="19" operator="lessThan">
      <formula>E22</formula>
    </cfRule>
  </conditionalFormatting>
  <conditionalFormatting sqref="D23">
    <cfRule type="cellIs" dxfId="21" priority="20" operator="lessThan">
      <formula>E23</formula>
    </cfRule>
  </conditionalFormatting>
  <conditionalFormatting sqref="D23">
    <cfRule type="cellIs" dxfId="20" priority="21" operator="greaterThanOrEqual">
      <formula>D22</formula>
    </cfRule>
  </conditionalFormatting>
  <conditionalFormatting sqref="E23">
    <cfRule type="cellIs" dxfId="19" priority="22" operator="greaterThanOrEqual">
      <formula>E22</formula>
    </cfRule>
  </conditionalFormatting>
  <conditionalFormatting sqref="D24">
    <cfRule type="cellIs" dxfId="18" priority="23" operator="lessThan">
      <formula>E24</formula>
    </cfRule>
  </conditionalFormatting>
  <conditionalFormatting sqref="D25">
    <cfRule type="cellIs" dxfId="17" priority="24" operator="lessThan">
      <formula>E25</formula>
    </cfRule>
  </conditionalFormatting>
  <conditionalFormatting sqref="D31">
    <cfRule type="cellIs" dxfId="16" priority="25" operator="lessThan">
      <formula>E31</formula>
    </cfRule>
  </conditionalFormatting>
  <conditionalFormatting sqref="D32">
    <cfRule type="cellIs" dxfId="15" priority="26" operator="lessThan">
      <formula>E32</formula>
    </cfRule>
  </conditionalFormatting>
  <conditionalFormatting sqref="D34">
    <cfRule type="cellIs" dxfId="14" priority="27" operator="lessThan">
      <formula>E34</formula>
    </cfRule>
  </conditionalFormatting>
  <conditionalFormatting sqref="D35">
    <cfRule type="cellIs" dxfId="13" priority="28" operator="lessThan">
      <formula>E35</formula>
    </cfRule>
  </conditionalFormatting>
  <conditionalFormatting sqref="D36">
    <cfRule type="cellIs" dxfId="12" priority="29" operator="lessThan">
      <formula>E36</formula>
    </cfRule>
  </conditionalFormatting>
  <conditionalFormatting sqref="D37">
    <cfRule type="cellIs" dxfId="11" priority="30" operator="lessThan">
      <formula>E37</formula>
    </cfRule>
  </conditionalFormatting>
  <conditionalFormatting sqref="D38">
    <cfRule type="cellIs" dxfId="10" priority="31" operator="lessThan">
      <formula>E38</formula>
    </cfRule>
  </conditionalFormatting>
  <conditionalFormatting sqref="D39">
    <cfRule type="cellIs" dxfId="9" priority="32" operator="lessThan">
      <formula>E39</formula>
    </cfRule>
  </conditionalFormatting>
  <conditionalFormatting sqref="D40">
    <cfRule type="cellIs" dxfId="8" priority="33" operator="lessThan">
      <formula>E40</formula>
    </cfRule>
  </conditionalFormatting>
  <conditionalFormatting sqref="D42">
    <cfRule type="cellIs" dxfId="7" priority="34" operator="lessThan">
      <formula>E42</formula>
    </cfRule>
  </conditionalFormatting>
  <conditionalFormatting sqref="D43">
    <cfRule type="cellIs" dxfId="6" priority="35" operator="lessThan">
      <formula>E43</formula>
    </cfRule>
  </conditionalFormatting>
  <conditionalFormatting sqref="D44">
    <cfRule type="cellIs" dxfId="5" priority="36" operator="lessThan">
      <formula>E44</formula>
    </cfRule>
  </conditionalFormatting>
  <conditionalFormatting sqref="D45">
    <cfRule type="cellIs" dxfId="4" priority="37" operator="lessThan">
      <formula>E45</formula>
    </cfRule>
  </conditionalFormatting>
  <conditionalFormatting sqref="D46">
    <cfRule type="cellIs" dxfId="3" priority="38" operator="lessThan">
      <formula>E46</formula>
    </cfRule>
  </conditionalFormatting>
  <conditionalFormatting sqref="D47">
    <cfRule type="cellIs" dxfId="2" priority="39" operator="lessThan">
      <formula>E47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showGridLines="0" workbookViewId="0"/>
  </sheetViews>
  <sheetFormatPr defaultRowHeight="15" x14ac:dyDescent="0.25"/>
  <cols>
    <col min="1" max="1" width="146.140625" customWidth="1"/>
    <col min="2" max="2" width="10" customWidth="1"/>
    <col min="6" max="6" width="250" customWidth="1"/>
  </cols>
  <sheetData>
    <row r="1" spans="1:6" ht="50.1" customHeight="1" x14ac:dyDescent="0.25">
      <c r="A1" s="8" t="s">
        <v>20</v>
      </c>
      <c r="B1" s="9"/>
      <c r="C1" s="9"/>
      <c r="D1" s="9"/>
      <c r="E1" s="9"/>
    </row>
    <row r="2" spans="1:6" ht="75" x14ac:dyDescent="0.25">
      <c r="A2" s="10" t="s">
        <v>15</v>
      </c>
      <c r="B2" s="10" t="s">
        <v>16</v>
      </c>
      <c r="C2" s="10" t="s">
        <v>17</v>
      </c>
      <c r="D2" s="1" t="s">
        <v>18</v>
      </c>
      <c r="E2" s="1" t="s">
        <v>106</v>
      </c>
    </row>
    <row r="3" spans="1:6" x14ac:dyDescent="0.25">
      <c r="A3" s="10"/>
      <c r="B3" s="10"/>
      <c r="C3" s="10"/>
      <c r="D3" s="1" t="s">
        <v>14</v>
      </c>
      <c r="E3" s="1" t="s">
        <v>20</v>
      </c>
    </row>
    <row r="4" spans="1:6" ht="60" customHeight="1" x14ac:dyDescent="0.25">
      <c r="A4" s="2" t="s">
        <v>107</v>
      </c>
      <c r="B4" s="1" t="s">
        <v>108</v>
      </c>
      <c r="C4" s="1" t="s">
        <v>23</v>
      </c>
      <c r="D4" s="7"/>
      <c r="E4" s="7"/>
      <c r="F4" s="3" t="str">
        <f>IFERROR(IF(D4=ROUND(SUM(D6:D7),1)," "," Стр. 37, Гр. 1 [D4]  д.б. = [Окр(Сум(D6:D7),1)] {" &amp; ROUND(SUM(D6:D7),1) &amp; "}.")," ")</f>
        <v xml:space="preserve"> </v>
      </c>
    </row>
    <row r="5" spans="1:6" ht="60" customHeight="1" x14ac:dyDescent="0.25">
      <c r="A5" s="2" t="s">
        <v>109</v>
      </c>
      <c r="B5" s="1"/>
      <c r="C5" s="1" t="s">
        <v>1</v>
      </c>
      <c r="D5" s="11"/>
      <c r="E5" s="11"/>
    </row>
    <row r="6" spans="1:6" ht="60" customHeight="1" x14ac:dyDescent="0.25">
      <c r="A6" s="2" t="s">
        <v>110</v>
      </c>
      <c r="B6" s="1" t="s">
        <v>111</v>
      </c>
      <c r="C6" s="1" t="s">
        <v>23</v>
      </c>
      <c r="D6" s="7"/>
      <c r="E6" s="7"/>
    </row>
    <row r="7" spans="1:6" ht="60" customHeight="1" x14ac:dyDescent="0.25">
      <c r="A7" s="2" t="s">
        <v>27</v>
      </c>
      <c r="B7" s="1" t="s">
        <v>112</v>
      </c>
      <c r="C7" s="1" t="s">
        <v>23</v>
      </c>
      <c r="D7" s="7"/>
      <c r="E7" s="7"/>
    </row>
    <row r="8" spans="1:6" ht="60" customHeight="1" x14ac:dyDescent="0.25">
      <c r="A8" s="2" t="s">
        <v>113</v>
      </c>
      <c r="B8" s="1" t="s">
        <v>114</v>
      </c>
      <c r="C8" s="1" t="s">
        <v>23</v>
      </c>
      <c r="D8" s="7"/>
      <c r="E8" s="7"/>
      <c r="F8" s="3" t="str">
        <f>IFERROR(IF(D8=ROUND(SUM(D10:D11),1)," "," Стр. 40, Гр. 1 [D8]  д.б. = [Окр(Сум(D10:D11),1)] {" &amp; ROUND(SUM(D10:D11),1) &amp; "}.")," ")</f>
        <v xml:space="preserve"> </v>
      </c>
    </row>
    <row r="9" spans="1:6" ht="60" customHeight="1" x14ac:dyDescent="0.25">
      <c r="A9" s="2" t="s">
        <v>109</v>
      </c>
      <c r="B9" s="1"/>
      <c r="C9" s="1" t="s">
        <v>1</v>
      </c>
      <c r="D9" s="11"/>
      <c r="E9" s="11"/>
    </row>
    <row r="10" spans="1:6" ht="60" customHeight="1" x14ac:dyDescent="0.25">
      <c r="A10" s="2" t="s">
        <v>25</v>
      </c>
      <c r="B10" s="1" t="s">
        <v>115</v>
      </c>
      <c r="C10" s="1" t="s">
        <v>23</v>
      </c>
      <c r="D10" s="7"/>
      <c r="E10" s="7"/>
    </row>
    <row r="11" spans="1:6" ht="60" customHeight="1" x14ac:dyDescent="0.25">
      <c r="A11" s="2" t="s">
        <v>27</v>
      </c>
      <c r="B11" s="1" t="s">
        <v>116</v>
      </c>
      <c r="C11" s="1" t="s">
        <v>23</v>
      </c>
      <c r="D11" s="7"/>
      <c r="E11" s="7"/>
    </row>
    <row r="13" spans="1:6" x14ac:dyDescent="0.25">
      <c r="A13" s="6" t="s">
        <v>117</v>
      </c>
    </row>
    <row r="14" spans="1:6" ht="75" customHeight="1" x14ac:dyDescent="0.25">
      <c r="A14" s="13" t="s">
        <v>118</v>
      </c>
      <c r="B14" s="13"/>
      <c r="C14" s="13"/>
      <c r="D14" s="13"/>
    </row>
    <row r="15" spans="1:6" x14ac:dyDescent="0.25">
      <c r="A15" s="6" t="s">
        <v>99</v>
      </c>
    </row>
    <row r="16" spans="1:6" ht="75" customHeight="1" x14ac:dyDescent="0.25">
      <c r="A16" s="12" t="s">
        <v>1</v>
      </c>
      <c r="B16" s="12"/>
      <c r="C16" s="12"/>
      <c r="D16" s="12"/>
    </row>
    <row r="17" spans="1:5" x14ac:dyDescent="0.25">
      <c r="A17" s="6" t="s">
        <v>100</v>
      </c>
    </row>
    <row r="18" spans="1:5" x14ac:dyDescent="0.25">
      <c r="A18" t="s">
        <v>101</v>
      </c>
      <c r="B18" s="12" t="s">
        <v>1</v>
      </c>
      <c r="C18" s="12"/>
      <c r="D18" s="12"/>
      <c r="E18" s="12"/>
    </row>
    <row r="19" spans="1:5" x14ac:dyDescent="0.25">
      <c r="A19" t="s">
        <v>102</v>
      </c>
      <c r="B19" s="12" t="s">
        <v>1</v>
      </c>
      <c r="C19" s="12"/>
      <c r="D19" s="12"/>
      <c r="E19" s="12"/>
    </row>
    <row r="20" spans="1:5" x14ac:dyDescent="0.25">
      <c r="A20" t="s">
        <v>103</v>
      </c>
      <c r="B20" s="12" t="s">
        <v>1</v>
      </c>
      <c r="C20" s="12"/>
      <c r="D20" s="12"/>
      <c r="E20" s="12"/>
    </row>
    <row r="21" spans="1:5" x14ac:dyDescent="0.25">
      <c r="A21" t="s">
        <v>104</v>
      </c>
      <c r="B21" s="12" t="s">
        <v>1</v>
      </c>
      <c r="C21" s="12"/>
      <c r="D21" s="12"/>
      <c r="E21" s="12"/>
    </row>
    <row r="22" spans="1:5" x14ac:dyDescent="0.25">
      <c r="A22" t="s">
        <v>105</v>
      </c>
      <c r="B22" s="12" t="s">
        <v>1</v>
      </c>
      <c r="C22" s="12"/>
      <c r="D22" s="12"/>
      <c r="E22" s="12"/>
    </row>
  </sheetData>
  <sheetProtection password="CF66" sheet="1" objects="1" scenarios="1" formatColumns="0" formatRows="0"/>
  <mergeCells count="13">
    <mergeCell ref="B20:E20"/>
    <mergeCell ref="B21:E21"/>
    <mergeCell ref="B22:E22"/>
    <mergeCell ref="D9:E9"/>
    <mergeCell ref="A14:D14"/>
    <mergeCell ref="A16:D16"/>
    <mergeCell ref="B18:E18"/>
    <mergeCell ref="B19:E19"/>
    <mergeCell ref="A1:E1"/>
    <mergeCell ref="A2:A3"/>
    <mergeCell ref="B2:B3"/>
    <mergeCell ref="C2:C3"/>
    <mergeCell ref="D5:E5"/>
  </mergeCells>
  <conditionalFormatting sqref="D4">
    <cfRule type="cellIs" dxfId="1" priority="1" operator="notEqual">
      <formula>ROUND(SUM(D6:D7),1)</formula>
    </cfRule>
  </conditionalFormatting>
  <conditionalFormatting sqref="D8">
    <cfRule type="cellIs" dxfId="0" priority="2" operator="notEqual">
      <formula>ROUND(SUM(D10:D11),1)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</vt:lpstr>
      <vt:lpstr>Раздел 1</vt:lpstr>
      <vt:lpstr>Раздел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2023-12-07T12:39:32Z</dcterms:created>
  <dcterms:modified xsi:type="dcterms:W3CDTF">2024-12-10T08:54:01Z</dcterms:modified>
</cp:coreProperties>
</file>