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H44" i="2" l="1"/>
  <c r="H43" i="2"/>
  <c r="H42" i="2"/>
  <c r="H41" i="2"/>
  <c r="H40" i="2"/>
  <c r="H39" i="2"/>
  <c r="H38" i="2"/>
  <c r="H37" i="2"/>
  <c r="H36" i="2"/>
  <c r="H34" i="2"/>
  <c r="H33" i="2"/>
  <c r="H32" i="2"/>
  <c r="H31" i="2"/>
  <c r="H30" i="2"/>
  <c r="H28" i="2"/>
  <c r="H27" i="2"/>
  <c r="H26" i="2"/>
  <c r="H24" i="2"/>
  <c r="H23" i="2"/>
  <c r="H22" i="2"/>
  <c r="H20" i="2"/>
  <c r="H19" i="2"/>
  <c r="H18" i="2"/>
  <c r="H17" i="2"/>
  <c r="H16" i="2"/>
  <c r="H15" i="2"/>
  <c r="H14" i="2"/>
  <c r="H13" i="2"/>
  <c r="H11" i="2"/>
  <c r="H10" i="2"/>
  <c r="H9" i="2"/>
  <c r="H8" i="2"/>
  <c r="H7" i="2"/>
  <c r="H6" i="2"/>
</calcChain>
</file>

<file path=xl/sharedStrings.xml><?xml version="1.0" encoding="utf-8"?>
<sst xmlns="http://schemas.openxmlformats.org/spreadsheetml/2006/main" count="116" uniqueCount="105">
  <si>
    <t>Код страны:</t>
  </si>
  <si>
    <t/>
  </si>
  <si>
    <t>Страна:</t>
  </si>
  <si>
    <t>Код шаблона</t>
  </si>
  <si>
    <t>S32.22.1</t>
  </si>
  <si>
    <t>Название секции</t>
  </si>
  <si>
    <t>S32.Вопросник № 22 по статистике науки</t>
  </si>
  <si>
    <t>Название формы</t>
  </si>
  <si>
    <t>22.1.Выполнение научных исследований и разработок  по секторам деятельности (тысяч единиц национальной валюты)</t>
  </si>
  <si>
    <t>Версия шаблона</t>
  </si>
  <si>
    <t>2025</t>
  </si>
  <si>
    <t>Период формы/дата предоставления</t>
  </si>
  <si>
    <t>Год, 30 июня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</si>
  <si>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</si>
  <si>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</si>
  <si>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</si>
  <si>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</si>
  <si>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  организации и предприятия</t>
  </si>
  <si>
    <t>в том числе по секторам деятельности</t>
  </si>
  <si>
    <t>государственный сектор</t>
  </si>
  <si>
    <t>сектор высшего профессионального образования</t>
  </si>
  <si>
    <t>предпринимательский сектор</t>
  </si>
  <si>
    <t>сектор некоммерческих организаций</t>
  </si>
  <si>
    <t>2</t>
  </si>
  <si>
    <t>3</t>
  </si>
  <si>
    <t>4</t>
  </si>
  <si>
    <t>5</t>
  </si>
  <si>
    <t>Стоимость (объем) выполненных работ (по договорным ценам)</t>
  </si>
  <si>
    <t>1. Выполнен объем работ, за отчетный год - всего</t>
  </si>
  <si>
    <t>01</t>
  </si>
  <si>
    <t>      в том числе выполнено собственными силами</t>
  </si>
  <si>
    <t>02</t>
  </si>
  <si>
    <t>2. Научно-технические работы (продукция (строки 05+11+13)</t>
  </si>
  <si>
    <t>03</t>
  </si>
  <si>
    <t>      в том числе выполнено собственными силами (строки 06+12+14)</t>
  </si>
  <si>
    <t>04</t>
  </si>
  <si>
    <t>Из строки 03- научные исследования  - всего    (строки 07+09)</t>
  </si>
  <si>
    <t>05</t>
  </si>
  <si>
    <t>      в том числе выполнено собственными силами (строки 08+10)</t>
  </si>
  <si>
    <t>06</t>
  </si>
  <si>
    <t>Из строки 05:</t>
  </si>
  <si>
    <t>      фундаментальные исследования - всего</t>
  </si>
  <si>
    <t>07</t>
  </si>
  <si>
    <t>         в том числе выполнено собственными силами</t>
  </si>
  <si>
    <t>08</t>
  </si>
  <si>
    <t>      прикладные исследования - всего</t>
  </si>
  <si>
    <t>09</t>
  </si>
  <si>
    <t>10</t>
  </si>
  <si>
    <t>Из строки 03 -  разработки - всего</t>
  </si>
  <si>
    <t>11</t>
  </si>
  <si>
    <t>12</t>
  </si>
  <si>
    <t>научно-технические услуги - всего</t>
  </si>
  <si>
    <t>13</t>
  </si>
  <si>
    <t>14</t>
  </si>
  <si>
    <t>Фактические затраты</t>
  </si>
  <si>
    <t>3. Затраты на научные исследования и разработки (строки 16+25)</t>
  </si>
  <si>
    <t>15</t>
  </si>
  <si>
    <t>4. Внутренние затраты на исследования и разработки (строки 17+24)</t>
  </si>
  <si>
    <t>16</t>
  </si>
  <si>
    <t>Внутренние текущие затраты на исследования и разработки (без амортизации) (строки 18+19+20)</t>
  </si>
  <si>
    <t>17</t>
  </si>
  <si>
    <t>      в том числе по видам работ:</t>
  </si>
  <si>
    <t>      фундаментальные исследования</t>
  </si>
  <si>
    <t>18</t>
  </si>
  <si>
    <t>      прикладные исследования</t>
  </si>
  <si>
    <t>19</t>
  </si>
  <si>
    <t>      разработки</t>
  </si>
  <si>
    <t>20</t>
  </si>
  <si>
    <t>Из строки 17:</t>
  </si>
  <si>
    <t>      затраты на оплату труда - всего</t>
  </si>
  <si>
    <t>21</t>
  </si>
  <si>
    <t>      в том числе специалистам- исследователям и техникам, выполнявшим научные исследования и разработки   (без совместителей и лиц, выполнявших работу по договорам гражданско-правового характера)</t>
  </si>
  <si>
    <t>22</t>
  </si>
  <si>
    <t>      текущие затраты на оборудование</t>
  </si>
  <si>
    <t>23</t>
  </si>
  <si>
    <t>5. Капитальные  затраты на научные исследования  и разработки</t>
  </si>
  <si>
    <t>24</t>
  </si>
  <si>
    <t>6. Внешние затраты на научные исследования и разработки</t>
  </si>
  <si>
    <t>25</t>
  </si>
  <si>
    <t>7. Источники финансирования внутренних затрат на НИР (строка 16):</t>
  </si>
  <si>
    <t>      бюджетные средства</t>
  </si>
  <si>
    <t>26</t>
  </si>
  <si>
    <t>      средства внебюджетных фондов</t>
  </si>
  <si>
    <t>27</t>
  </si>
  <si>
    <t>      средства  заказчика</t>
  </si>
  <si>
    <t>28</t>
  </si>
  <si>
    <t>      собственные средства</t>
  </si>
  <si>
    <t>29</t>
  </si>
  <si>
    <t>      средства иностранных источников</t>
  </si>
  <si>
    <t>30</t>
  </si>
  <si>
    <t>      прочие источники</t>
  </si>
  <si>
    <t>31</t>
  </si>
  <si>
    <t>8. Количество научных организаций (предприятий)</t>
  </si>
  <si>
    <t>32</t>
  </si>
  <si>
    <t>9.Среднегодовая стоимость основных средств научно-исследовательской (конструкторской)деятельности,  (млн.ед.нац.валюты)</t>
  </si>
  <si>
    <t>33</t>
  </si>
  <si>
    <t>      в том числе стоимость машин и оборудования</t>
  </si>
  <si>
    <t>34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</si>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</sst>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39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78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x14ac:dyDescent="0.25">
      <c r="A4" s="3" t="s">
        <v>5</v>
      </c>
      <c r="B4" s="3" t="s">
        <v>6</v>
      </c>
    </row>
    <row r="5" spans="1:2" ht="4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15.75" x14ac:dyDescent="0.25">
      <c r="A8" s="3" t="s">
        <v>13</v>
      </c>
      <c r="B8" s="6">
        <v>46022.634548611109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showGridLines="0" workbookViewId="0"/>
  </sheetViews>
  <sheetFormatPr defaultRowHeight="15" x14ac:dyDescent="0.25"/>
  <cols>
    <col min="1" max="1" width="207.42578125" customWidth="1"/>
    <col min="2" max="2" width="10" customWidth="1"/>
    <col min="8" max="8" width="250" customWidth="1"/>
  </cols>
  <sheetData>
    <row r="1" spans="1:8" ht="50.1" customHeight="1" x14ac:dyDescent="0.25">
      <c r="A1" s="34" t="s">
        <v>14</v>
      </c>
      <c r="B1" s="35"/>
      <c r="C1" s="35"/>
      <c r="D1" s="35"/>
      <c r="E1" s="35"/>
      <c r="F1" s="35"/>
      <c r="G1" s="35"/>
    </row>
    <row r="2" spans="1:8" x14ac:dyDescent="0.25">
      <c r="A2" s="36" t="s">
        <v>15</v>
      </c>
      <c r="B2" s="36" t="s">
        <v>16</v>
      </c>
      <c r="C2" s="36" t="s">
        <v>17</v>
      </c>
      <c r="D2" s="36" t="s">
        <v>18</v>
      </c>
      <c r="E2" s="36"/>
      <c r="F2" s="36"/>
      <c r="G2" s="36"/>
    </row>
    <row r="3" spans="1:8" ht="105" x14ac:dyDescent="0.25">
      <c r="A3" s="36"/>
      <c r="B3" s="36"/>
      <c r="C3" s="36"/>
      <c r="D3" s="1" t="s">
        <v>19</v>
      </c>
      <c r="E3" s="1" t="s">
        <v>20</v>
      </c>
      <c r="F3" s="1" t="s">
        <v>21</v>
      </c>
      <c r="G3" s="1" t="s">
        <v>22</v>
      </c>
    </row>
    <row r="4" spans="1:8" x14ac:dyDescent="0.25">
      <c r="A4" s="36"/>
      <c r="B4" s="36"/>
      <c r="C4" s="1" t="s">
        <v>14</v>
      </c>
      <c r="D4" s="1" t="s">
        <v>23</v>
      </c>
      <c r="E4" s="1" t="s">
        <v>24</v>
      </c>
      <c r="F4" s="1" t="s">
        <v>25</v>
      </c>
      <c r="G4" s="1" t="s">
        <v>26</v>
      </c>
    </row>
    <row r="5" spans="1:8" ht="75" customHeight="1" x14ac:dyDescent="0.25">
      <c r="A5" s="4" t="s">
        <v>27</v>
      </c>
      <c r="B5" s="2"/>
      <c r="C5" s="37"/>
      <c r="D5" s="37"/>
      <c r="E5" s="37"/>
      <c r="F5" s="37"/>
      <c r="G5" s="37"/>
    </row>
    <row r="6" spans="1:8" ht="75" customHeight="1" x14ac:dyDescent="0.25">
      <c r="A6" s="3" t="s">
        <v>28</v>
      </c>
      <c r="B6" s="1" t="s">
        <v>29</v>
      </c>
      <c r="C6" s="9"/>
      <c r="D6" s="9"/>
      <c r="E6" s="9"/>
      <c r="F6" s="9"/>
      <c r="G6" s="9"/>
      <c r="H6" s="5" t="str">
        <f>IFERROR(IF(C6=ROUND(SUM(D6:G6),1)," "," Стр. 01, Гр. 1 [C6]  д.б. = [Окр(Сум(D6:G6),1)] {" &amp; ROUND(SUM(D6:G6),1) &amp; "}.")," ")</f>
        <v xml:space="preserve"> </v>
      </c>
    </row>
    <row r="7" spans="1:8" ht="75" customHeight="1" x14ac:dyDescent="0.25">
      <c r="A7" s="3" t="s">
        <v>30</v>
      </c>
      <c r="B7" s="1" t="s">
        <v>31</v>
      </c>
      <c r="C7" s="9"/>
      <c r="D7" s="9"/>
      <c r="E7" s="9"/>
      <c r="F7" s="9"/>
      <c r="G7" s="9"/>
      <c r="H7" s="5" t="str">
        <f>IFERROR(IF(C7=ROUND(SUM(D7:G7),1)," "," Стр. 02, Гр. 1 [C7]  д.б. = [Окр(Сум(D7:G7),1)] {" &amp; ROUND(SUM(D7:G7),1) &amp; "}.")," ")</f>
        <v xml:space="preserve"> </v>
      </c>
    </row>
    <row r="8" spans="1:8" ht="75" customHeight="1" x14ac:dyDescent="0.25">
      <c r="A8" s="3" t="s">
        <v>32</v>
      </c>
      <c r="B8" s="1" t="s">
        <v>33</v>
      </c>
      <c r="C8" s="9"/>
      <c r="D8" s="9"/>
      <c r="E8" s="9"/>
      <c r="F8" s="9"/>
      <c r="G8" s="9"/>
      <c r="H8" s="5" t="str">
        <f>IFERROR(IF(C8=ROUND(SUM(D8:G8),1)," "," Стр. 03, Гр. 1 [C8]  д.б. = [Окр(Сум(D8:G8),1)] {" &amp; ROUND(SUM(D8:G8),1) &amp; "}.")," ") &amp; IFERROR(IF(D8=ROUND(D10+D17+D19,1)," "," Стр. 03, Гр. 2 [D8]  д.б. = [Окр(D10+D17+D19,1)] {" &amp; ROUND(D10+D17+D19,1) &amp; "}.")," ") &amp; IFERROR(IF(E8=ROUND(E10+E17+E19,1)," "," Стр. 03, Гр. 3 [E8]  д.б. = [Окр(E10+E17+E19,1)] {" &amp; ROUND(E10+E17+E19,1) &amp; "}.")," ") &amp; IFERROR(IF(F8=ROUND(F10+F17+F19,1)," "," Стр. 03, Гр. 4 [F8]  д.б. = [Окр(F10+F17+F19,1)] {" &amp; ROUND(F10+F17+F19,1) &amp; "}.")," ") &amp; IFERROR(IF(G8=ROUND(G10+G17+G19,1)," "," Стр. 03, Гр. 5 [G8]  д.б. = [Окр(G10+G17+G19,1)] {" &amp; ROUND(G10+G17+G19,1) &amp; "}.")," ")</f>
        <v xml:space="preserve">     </v>
      </c>
    </row>
    <row r="9" spans="1:8" ht="75" customHeight="1" x14ac:dyDescent="0.25">
      <c r="A9" s="3" t="s">
        <v>34</v>
      </c>
      <c r="B9" s="1" t="s">
        <v>35</v>
      </c>
      <c r="C9" s="9"/>
      <c r="D9" s="9"/>
      <c r="E9" s="9"/>
      <c r="F9" s="9"/>
      <c r="G9" s="9"/>
      <c r="H9" s="5" t="str">
        <f>IFERROR(IF(C9=ROUND(SUM(D9:G9),1)," "," Стр. 04, Гр. 1 [C9]  д.б. = [Окр(Сум(D9:G9),1)] {" &amp; ROUND(SUM(D9:G9),1) &amp; "}.")," ") &amp; IFERROR(IF(D9=ROUND(D11+D18+D20,1)," "," Стр. 04, Гр. 2 [D9]  д.б. = [Окр(D11+D18+D20,1)] {" &amp; ROUND(D11+D18+D20,1) &amp; "}.")," ") &amp; IFERROR(IF(E9=ROUND(E11+E18+E20,1)," "," Стр. 04, Гр. 3 [E9]  д.б. = [Окр(E11+E18+E20,1)] {" &amp; ROUND(E11+E18+E20,1) &amp; "}.")," ") &amp; IFERROR(IF(F9=ROUND(F11+F18+F20,1)," "," Стр. 04, Гр. 4 [F9]  д.б. = [Окр(F11+F18+F20,1)] {" &amp; ROUND(F11+F18+F20,1) &amp; "}.")," ") &amp; IFERROR(IF(G9=ROUND(G11+G18+G20,1)," "," Стр. 04, Гр. 5 [G9]  д.б. = [Окр(G11+G18+G20,1)] {" &amp; ROUND(G11+G18+G20,1) &amp; "}.")," ")</f>
        <v xml:space="preserve">     </v>
      </c>
    </row>
    <row r="10" spans="1:8" ht="75" customHeight="1" x14ac:dyDescent="0.25">
      <c r="A10" s="3" t="s">
        <v>36</v>
      </c>
      <c r="B10" s="1" t="s">
        <v>37</v>
      </c>
      <c r="C10" s="9"/>
      <c r="D10" s="9"/>
      <c r="E10" s="9"/>
      <c r="F10" s="9"/>
      <c r="G10" s="9"/>
      <c r="H10" s="5" t="str">
        <f>IFERROR(IF(C10=ROUND(SUM(D10:G10),1)," "," Стр. 05, Гр. 1 [C10]  д.б. = [Окр(Сум(D10:G10),1)] {" &amp; ROUND(SUM(D10:G10),1) &amp; "}.")," ") &amp; IFERROR(IF(D10=ROUND(D13+D15,1)," "," Стр. 05, Гр. 2 [D10]  д.б. = [Окр(D13+D15,1)] {" &amp; ROUND(D13+D15,1) &amp; "}.")," ") &amp; IFERROR(IF(E10=ROUND(E13+E15,1)," "," Стр. 05, Гр. 3 [E10]  д.б. = [Окр(E13+E15,1)] {" &amp; ROUND(E13+E15,1) &amp; "}.")," ") &amp; IFERROR(IF(F10=ROUND(F13+F15,1)," "," Стр. 05, Гр. 4 [F10]  д.б. = [Окр(F13+F15,1)] {" &amp; ROUND(F13+F15,1) &amp; "}.")," ") &amp; IFERROR(IF(G10=ROUND(G13+G15,1)," "," Стр. 05, Гр. 5 [G10]  д.б. = [Окр(G13+G15,1)] {" &amp; ROUND(G13+G15,1) &amp; "}.")," ")</f>
        <v xml:space="preserve">     </v>
      </c>
    </row>
    <row r="11" spans="1:8" ht="75" customHeight="1" x14ac:dyDescent="0.25">
      <c r="A11" s="3" t="s">
        <v>38</v>
      </c>
      <c r="B11" s="1" t="s">
        <v>39</v>
      </c>
      <c r="C11" s="9"/>
      <c r="D11" s="9"/>
      <c r="E11" s="9"/>
      <c r="F11" s="9"/>
      <c r="G11" s="9"/>
      <c r="H11" s="5" t="str">
        <f>IFERROR(IF(C11=ROUND(SUM(D11:G11),1)," "," Стр. 06, Гр. 1 [C11]  д.б. = [Окр(Сум(D11:G11),1)] {" &amp; ROUND(SUM(D11:G11),1) &amp; "}.")," ") &amp; IFERROR(IF(D11=ROUND(D14+D16,1)," "," Стр. 06, Гр. 2 [D11]  д.б. = [Окр(D14+D16,1)] {" &amp; ROUND(D14+D16,1) &amp; "}.")," ") &amp; IFERROR(IF(E11=ROUND(E14+E16,1)," "," Стр. 06, Гр. 3 [E11]  д.б. = [Окр(E14+E16,1)] {" &amp; ROUND(E14+E16,1) &amp; "}.")," ") &amp; IFERROR(IF(F11=ROUND(F14+F16,1)," "," Стр. 06, Гр. 4 [F11]  д.б. = [Окр(F14+F16,1)] {" &amp; ROUND(F14+F16,1) &amp; "}.")," ") &amp; IFERROR(IF(G11=ROUND(G14+G16,1)," "," Стр. 06, Гр. 5 [G11]  д.б. = [Окр(G14+G16,1)] {" &amp; ROUND(G14+G16,1) &amp; "}.")," ")</f>
        <v xml:space="preserve">     </v>
      </c>
    </row>
    <row r="12" spans="1:8" ht="75" customHeight="1" x14ac:dyDescent="0.25">
      <c r="A12" s="3" t="s">
        <v>40</v>
      </c>
      <c r="B12" s="1"/>
      <c r="C12" s="37"/>
      <c r="D12" s="37"/>
      <c r="E12" s="37"/>
      <c r="F12" s="37"/>
      <c r="G12" s="37"/>
    </row>
    <row r="13" spans="1:8" ht="75" customHeight="1" x14ac:dyDescent="0.25">
      <c r="A13" s="3" t="s">
        <v>41</v>
      </c>
      <c r="B13" s="1" t="s">
        <v>42</v>
      </c>
      <c r="C13" s="9"/>
      <c r="D13" s="9"/>
      <c r="E13" s="9"/>
      <c r="F13" s="9"/>
      <c r="G13" s="9"/>
      <c r="H13" s="5" t="str">
        <f>IFERROR(IF(C13=ROUND(SUM(D13:G13),1)," "," Стр. 07, Гр. 1 [C13]  д.б. = [Окр(Сум(D13:G13),1)] {" &amp; ROUND(SUM(D13:G13),1) &amp; "}.")," ")</f>
        <v xml:space="preserve"> </v>
      </c>
    </row>
    <row r="14" spans="1:8" ht="75" customHeight="1" x14ac:dyDescent="0.25">
      <c r="A14" s="3" t="s">
        <v>43</v>
      </c>
      <c r="B14" s="1" t="s">
        <v>44</v>
      </c>
      <c r="C14" s="9"/>
      <c r="D14" s="9"/>
      <c r="E14" s="9"/>
      <c r="F14" s="9"/>
      <c r="G14" s="9"/>
      <c r="H14" s="5" t="str">
        <f>IFERROR(IF(C14=ROUND(SUM(D14:G14),1)," "," Стр. 08, Гр. 1 [C14]  д.б. = [Окр(Сум(D14:G14),1)] {" &amp; ROUND(SUM(D14:G14),1) &amp; "}.")," ")</f>
        <v xml:space="preserve"> </v>
      </c>
    </row>
    <row r="15" spans="1:8" ht="75" customHeight="1" x14ac:dyDescent="0.25">
      <c r="A15" s="3" t="s">
        <v>45</v>
      </c>
      <c r="B15" s="1" t="s">
        <v>46</v>
      </c>
      <c r="C15" s="9"/>
      <c r="D15" s="9"/>
      <c r="E15" s="9"/>
      <c r="F15" s="9"/>
      <c r="G15" s="9"/>
      <c r="H15" s="5" t="str">
        <f>IFERROR(IF(C15=ROUND(SUM(D15:G15),1)," "," Стр. 09, Гр. 1 [C15]  д.б. = [Окр(Сум(D15:G15),1)] {" &amp; ROUND(SUM(D15:G15),1) &amp; "}.")," ")</f>
        <v xml:space="preserve"> </v>
      </c>
    </row>
    <row r="16" spans="1:8" ht="75" customHeight="1" x14ac:dyDescent="0.25">
      <c r="A16" s="3" t="s">
        <v>30</v>
      </c>
      <c r="B16" s="1" t="s">
        <v>47</v>
      </c>
      <c r="C16" s="9"/>
      <c r="D16" s="9"/>
      <c r="E16" s="9"/>
      <c r="F16" s="9"/>
      <c r="G16" s="9"/>
      <c r="H16" s="5" t="str">
        <f>IFERROR(IF(C16=ROUND(SUM(D16:G16),1)," "," Стр. 10, Гр. 1 [C16]  д.б. = [Окр(Сум(D16:G16),1)] {" &amp; ROUND(SUM(D16:G16),1) &amp; "}.")," ")</f>
        <v xml:space="preserve"> </v>
      </c>
    </row>
    <row r="17" spans="1:8" ht="75" customHeight="1" x14ac:dyDescent="0.25">
      <c r="A17" s="3" t="s">
        <v>48</v>
      </c>
      <c r="B17" s="1" t="s">
        <v>49</v>
      </c>
      <c r="C17" s="9"/>
      <c r="D17" s="9"/>
      <c r="E17" s="9"/>
      <c r="F17" s="9"/>
      <c r="G17" s="9"/>
      <c r="H17" s="5" t="str">
        <f>IFERROR(IF(C17=ROUND(SUM(D17:G17),1)," "," Стр. 11, Гр. 1 [C17]  д.б. = [Окр(Сум(D17:G17),1)] {" &amp; ROUND(SUM(D17:G17),1) &amp; "}.")," ")</f>
        <v xml:space="preserve"> </v>
      </c>
    </row>
    <row r="18" spans="1:8" ht="75" customHeight="1" x14ac:dyDescent="0.25">
      <c r="A18" s="3" t="s">
        <v>30</v>
      </c>
      <c r="B18" s="1" t="s">
        <v>50</v>
      </c>
      <c r="C18" s="9"/>
      <c r="D18" s="9"/>
      <c r="E18" s="9"/>
      <c r="F18" s="9"/>
      <c r="G18" s="9"/>
      <c r="H18" s="5" t="str">
        <f>IFERROR(IF(C18=ROUND(SUM(D18:G18),1)," "," Стр. 12, Гр. 1 [C18]  д.б. = [Окр(Сум(D18:G18),1)] {" &amp; ROUND(SUM(D18:G18),1) &amp; "}.")," ")</f>
        <v xml:space="preserve"> </v>
      </c>
    </row>
    <row r="19" spans="1:8" ht="75" customHeight="1" x14ac:dyDescent="0.25">
      <c r="A19" s="3" t="s">
        <v>51</v>
      </c>
      <c r="B19" s="1" t="s">
        <v>52</v>
      </c>
      <c r="C19" s="9"/>
      <c r="D19" s="9"/>
      <c r="E19" s="9"/>
      <c r="F19" s="9"/>
      <c r="G19" s="9"/>
      <c r="H19" s="5" t="str">
        <f>IFERROR(IF(C19=ROUND(SUM(D19:G19),1)," "," Стр. 13, Гр. 1 [C19]  д.б. = [Окр(Сум(D19:G19),1)] {" &amp; ROUND(SUM(D19:G19),1) &amp; "}.")," ")</f>
        <v xml:space="preserve"> </v>
      </c>
    </row>
    <row r="20" spans="1:8" ht="75" customHeight="1" x14ac:dyDescent="0.25">
      <c r="A20" s="3" t="s">
        <v>30</v>
      </c>
      <c r="B20" s="1" t="s">
        <v>53</v>
      </c>
      <c r="C20" s="9"/>
      <c r="D20" s="9"/>
      <c r="E20" s="9"/>
      <c r="F20" s="9"/>
      <c r="G20" s="9"/>
      <c r="H20" s="5" t="str">
        <f>IFERROR(IF(C20=ROUND(SUM(D20:G20),1)," "," Стр. 14, Гр. 1 [C20]  д.б. = [Окр(Сум(D20:G20),1)] {" &amp; ROUND(SUM(D20:G20),1) &amp; "}.")," ")</f>
        <v xml:space="preserve"> </v>
      </c>
    </row>
    <row r="21" spans="1:8" ht="75" customHeight="1" x14ac:dyDescent="0.25">
      <c r="A21" s="3" t="s">
        <v>54</v>
      </c>
      <c r="B21" s="1"/>
      <c r="C21" s="37"/>
      <c r="D21" s="37"/>
      <c r="E21" s="37"/>
      <c r="F21" s="37"/>
      <c r="G21" s="37"/>
    </row>
    <row r="22" spans="1:8" ht="75" customHeight="1" x14ac:dyDescent="0.25">
      <c r="A22" s="3" t="s">
        <v>55</v>
      </c>
      <c r="B22" s="1" t="s">
        <v>56</v>
      </c>
      <c r="C22" s="9"/>
      <c r="D22" s="9"/>
      <c r="E22" s="9"/>
      <c r="F22" s="9"/>
      <c r="G22" s="9"/>
      <c r="H22" s="5" t="str">
        <f>IFERROR(IF(C22=ROUND(SUM(D22:G22),1)," "," Стр. 15, Гр. 1 [C22]  д.б. = [Окр(Сум(D22:G22),1)] {" &amp; ROUND(SUM(D22:G22),1) &amp; "}.")," ") &amp; IFERROR(IF(D22=ROUND(D23+D34,1)," "," Стр. 15, Гр. 2 [D22]  д.б. = [Окр(D23+D34,1)] {" &amp; ROUND(D23+D34,1) &amp; "}.")," ") &amp; IFERROR(IF(E22=ROUND(E23+E34,1)," "," Стр. 15, Гр. 3 [E22]  д.б. = [Окр(E23+E34,1)] {" &amp; ROUND(E23+E34,1) &amp; "}.")," ") &amp; IFERROR(IF(F22=ROUND(F23+F34,1)," "," Стр. 15, Гр. 4 [F22]  д.б. = [Окр(F23+F34,1)] {" &amp; ROUND(F23+F34,1) &amp; "}.")," ") &amp; IFERROR(IF(G22=ROUND(G23+G34,1)," "," Стр. 15, Гр. 5 [G22]  д.б. = [Окр(G23+G34,1)] {" &amp; ROUND(G23+G34,1) &amp; "}.")," ")</f>
        <v xml:space="preserve">     </v>
      </c>
    </row>
    <row r="23" spans="1:8" ht="75" customHeight="1" x14ac:dyDescent="0.25">
      <c r="A23" s="3" t="s">
        <v>57</v>
      </c>
      <c r="B23" s="1" t="s">
        <v>58</v>
      </c>
      <c r="C23" s="9"/>
      <c r="D23" s="9"/>
      <c r="E23" s="9"/>
      <c r="F23" s="9"/>
      <c r="G23" s="9"/>
      <c r="H23" s="5" t="str">
        <f>IFERROR(IF(C23=ROUND(SUM(D23:G23),1)," "," Стр. 16, Гр. 1 [C23]  д.б. = [Окр(Сум(D23:G23),1)] {" &amp; ROUND(SUM(D23:G23),1) &amp; "}.")," ") &amp; IFERROR(IF(C23=ROUND(SUM(C36:C41),1)," "," Стр. 16, Гр. 1 [C23]  д.б. = [Окр(Сум(C36:C41),1)] {" &amp; ROUND(SUM(C36:C41),1) &amp; "}.")," ") &amp; IFERROR(IF(D23=ROUND(D24+D33,1)," "," Стр. 16, Гр. 2 [D23]  д.б. = [Окр(D24+D33,1)] {" &amp; ROUND(D24+D33,1) &amp; "}.")," ") &amp; IFERROR(IF(E23=ROUND(E24+E33,1)," "," Стр. 16, Гр. 3 [E23]  д.б. = [Окр(E24+E33,1)] {" &amp; ROUND(E24+E33,1) &amp; "}.")," ") &amp; IFERROR(IF(F23=ROUND(F24+F33,1)," "," Стр. 16, Гр. 4 [F23]  д.б. = [Окр(F24+F33,1)] {" &amp; ROUND(F24+F33,1) &amp; "}.")," ") &amp; IFERROR(IF(G23=ROUND(G24+G33,1)," "," Стр. 16, Гр. 5 [G23]  д.б. = [Окр(G24+G33,1)] {" &amp; ROUND(G24+G33,1) &amp; "}.")," ")</f>
        <v xml:space="preserve">      </v>
      </c>
    </row>
    <row r="24" spans="1:8" ht="75" customHeight="1" x14ac:dyDescent="0.25">
      <c r="A24" s="3" t="s">
        <v>59</v>
      </c>
      <c r="B24" s="1" t="s">
        <v>60</v>
      </c>
      <c r="C24" s="9"/>
      <c r="D24" s="9"/>
      <c r="E24" s="9"/>
      <c r="F24" s="9"/>
      <c r="G24" s="9"/>
      <c r="H24" s="5" t="str">
        <f>IFERROR(IF(C24=ROUND(SUM(D24:G24),1)," "," Стр. 17, Гр. 1 [C24]  д.б. = [Окр(Сум(D24:G24),1)] {" &amp; ROUND(SUM(D24:G24),1) &amp; "}.")," ") &amp; IFERROR(IF(D24=ROUND(SUM(D26:D28),1)," "," Стр. 17, Гр. 2 [D24]  д.б. = [Окр(Сум(D26:D28),1)] {" &amp; ROUND(SUM(D26:D28),1) &amp; "}.")," ") &amp; IFERROR(IF(E24=ROUND(SUM(E26:E28),1)," "," Стр. 17, Гр. 3 [E24]  д.б. = [Окр(Сум(E26:E28),1)] {" &amp; ROUND(SUM(E26:E28),1) &amp; "}.")," ") &amp; IFERROR(IF(F24=ROUND(SUM(F26:F28),1)," "," Стр. 17, Гр. 4 [F24]  д.б. = [Окр(Сум(F26:F28),1)] {" &amp; ROUND(SUM(F26:F28),1) &amp; "}.")," ") &amp; IFERROR(IF(G24=ROUND(SUM(G26:G28),1)," "," Стр. 17, Гр. 5 [G24]  д.б. = [Окр(Сум(G26:G28),1)] {" &amp; ROUND(SUM(G26:G28),1) &amp; "}.")," ")</f>
        <v xml:space="preserve">     </v>
      </c>
    </row>
    <row r="25" spans="1:8" ht="75" customHeight="1" x14ac:dyDescent="0.25">
      <c r="A25" s="3" t="s">
        <v>61</v>
      </c>
      <c r="B25" s="1"/>
      <c r="C25" s="37"/>
      <c r="D25" s="37"/>
      <c r="E25" s="37"/>
      <c r="F25" s="37"/>
      <c r="G25" s="37"/>
    </row>
    <row r="26" spans="1:8" ht="75" customHeight="1" x14ac:dyDescent="0.25">
      <c r="A26" s="3" t="s">
        <v>62</v>
      </c>
      <c r="B26" s="1" t="s">
        <v>63</v>
      </c>
      <c r="C26" s="9"/>
      <c r="D26" s="9"/>
      <c r="E26" s="9"/>
      <c r="F26" s="9"/>
      <c r="G26" s="9"/>
      <c r="H26" s="5" t="str">
        <f>IFERROR(IF(C26=ROUND(SUM(D26:G26),1)," "," Стр. 18, Гр. 1 [C26]  д.б. = [Окр(Сум(D26:G26),1)] {" &amp; ROUND(SUM(D26:G26),1) &amp; "}.")," ")</f>
        <v xml:space="preserve"> </v>
      </c>
    </row>
    <row r="27" spans="1:8" ht="75" customHeight="1" x14ac:dyDescent="0.25">
      <c r="A27" s="3" t="s">
        <v>64</v>
      </c>
      <c r="B27" s="1" t="s">
        <v>65</v>
      </c>
      <c r="C27" s="9"/>
      <c r="D27" s="9"/>
      <c r="E27" s="9"/>
      <c r="F27" s="9"/>
      <c r="G27" s="9"/>
      <c r="H27" s="5" t="str">
        <f>IFERROR(IF(C27=ROUND(SUM(D27:G27),1)," "," Стр. 19, Гр. 1 [C27]  д.б. = [Окр(Сум(D27:G27),1)] {" &amp; ROUND(SUM(D27:G27),1) &amp; "}.")," ")</f>
        <v xml:space="preserve"> </v>
      </c>
    </row>
    <row r="28" spans="1:8" ht="75" customHeight="1" x14ac:dyDescent="0.25">
      <c r="A28" s="3" t="s">
        <v>66</v>
      </c>
      <c r="B28" s="1" t="s">
        <v>67</v>
      </c>
      <c r="C28" s="9"/>
      <c r="D28" s="9"/>
      <c r="E28" s="9"/>
      <c r="F28" s="9"/>
      <c r="G28" s="9"/>
      <c r="H28" s="5" t="str">
        <f>IFERROR(IF(C28=ROUND(SUM(D28:G28),1)," "," Стр. 20, Гр. 1 [C28]  д.б. = [Окр(Сум(D28:G28),1)] {" &amp; ROUND(SUM(D28:G28),1) &amp; "}.")," ")</f>
        <v xml:space="preserve"> </v>
      </c>
    </row>
    <row r="29" spans="1:8" ht="75" customHeight="1" x14ac:dyDescent="0.25">
      <c r="A29" s="3" t="s">
        <v>68</v>
      </c>
      <c r="B29" s="1"/>
      <c r="C29" s="37"/>
      <c r="D29" s="37"/>
      <c r="E29" s="37"/>
      <c r="F29" s="37"/>
      <c r="G29" s="37"/>
    </row>
    <row r="30" spans="1:8" ht="75" customHeight="1" x14ac:dyDescent="0.25">
      <c r="A30" s="3" t="s">
        <v>69</v>
      </c>
      <c r="B30" s="1" t="s">
        <v>70</v>
      </c>
      <c r="C30" s="9"/>
      <c r="D30" s="9"/>
      <c r="E30" s="9"/>
      <c r="F30" s="9"/>
      <c r="G30" s="9"/>
      <c r="H30" s="5" t="str">
        <f>IFERROR(IF(C30=ROUND(SUM(D30:G30),1)," "," Стр. 21, Гр. 1 [C30]  д.б. = [Окр(Сум(D30:G30),1)] {" &amp; ROUND(SUM(D30:G30),1) &amp; "}.")," ") &amp; IFERROR(IF(C30&lt;C24," "," Стр. 21, Гр. 1 [C30]  д.б. &lt; [C24] {" &amp; C24 &amp; "}.")," ") &amp; IFERROR(IF(D30&lt;D24," "," Стр. 21, Гр. 2 [D30]  д.б. &lt; [D24] {" &amp; D24 &amp; "}.")," ") &amp; IFERROR(IF(E30&lt;E24," "," Стр. 21, Гр. 3 [E30]  д.б. &lt; [E24] {" &amp; E24 &amp; "}.")," ") &amp; IFERROR(IF(F30&lt;F24," "," Стр. 21, Гр. 4 [F30]  д.б. &lt; [F24] {" &amp; F24 &amp; "}.")," ") &amp; IFERROR(IF(G30&lt;G24," "," Стр. 21, Гр. 5 [G30]  д.б. &lt; [G24] {" &amp; G24 &amp; "}.")," ")</f>
        <v xml:space="preserve">  Стр. 21, Гр. 1 [C30]  д.б. &lt; [C24] {}. Стр. 21, Гр. 2 [D30]  д.б. &lt; [D24] {}. Стр. 21, Гр. 3 [E30]  д.б. &lt; [E24] {}. Стр. 21, Гр. 4 [F30]  д.б. &lt; [F24] {}. Стр. 21, Гр. 5 [G30]  д.б. &lt; [G24] {}.</v>
      </c>
    </row>
    <row r="31" spans="1:8" ht="75" customHeight="1" x14ac:dyDescent="0.25">
      <c r="A31" s="3" t="s">
        <v>71</v>
      </c>
      <c r="B31" s="1" t="s">
        <v>72</v>
      </c>
      <c r="C31" s="9"/>
      <c r="D31" s="9"/>
      <c r="E31" s="9"/>
      <c r="F31" s="9"/>
      <c r="G31" s="9"/>
      <c r="H31" s="5" t="str">
        <f>IFERROR(IF(C31=ROUND(SUM(D31:G31),1)," "," Стр. 22, Гр. 1 [C31]  д.б. = [Окр(Сум(D31:G31),1)] {" &amp; ROUND(SUM(D31:G31),1) &amp; "}.")," ") &amp; IFERROR(IF(C31&lt;C30," "," Стр. 22, Гр. 1 [C31]  д.б. &lt; [C30] {" &amp; C30 &amp; "}.")," ") &amp; IFERROR(IF(D31&lt;D30," "," Стр. 22, Гр. 2 [D31]  д.б. &lt; [D30] {" &amp; D30 &amp; "}.")," ") &amp; IFERROR(IF(E31&lt;E30," "," Стр. 22, Гр. 3 [E31]  д.б. &lt; [E30] {" &amp; E30 &amp; "}.")," ") &amp; IFERROR(IF(F31&lt;F30," "," Стр. 22, Гр. 4 [F31]  д.б. &lt; [F30] {" &amp; F30 &amp; "}.")," ") &amp; IFERROR(IF(G31&lt;G30," "," Стр. 22, Гр. 5 [G31]  д.б. &lt; [G30] {" &amp; G30 &amp; "}.")," ")</f>
        <v xml:space="preserve">  Стр. 22, Гр. 1 [C31]  д.б. &lt; [C30] {}. Стр. 22, Гр. 2 [D31]  д.б. &lt; [D30] {}. Стр. 22, Гр. 3 [E31]  д.б. &lt; [E30] {}. Стр. 22, Гр. 4 [F31]  д.б. &lt; [F30] {}. Стр. 22, Гр. 5 [G31]  д.б. &lt; [G30] {}.</v>
      </c>
    </row>
    <row r="32" spans="1:8" ht="75" customHeight="1" x14ac:dyDescent="0.25">
      <c r="A32" s="3" t="s">
        <v>73</v>
      </c>
      <c r="B32" s="1" t="s">
        <v>74</v>
      </c>
      <c r="C32" s="9"/>
      <c r="D32" s="9"/>
      <c r="E32" s="9"/>
      <c r="F32" s="9"/>
      <c r="G32" s="9"/>
      <c r="H32" s="5" t="str">
        <f>IFERROR(IF(C32=ROUND(SUM(D32:G32),1)," "," Стр. 23, Гр. 1 [C32]  д.б. = [Окр(Сум(D32:G32),1)] {" &amp; ROUND(SUM(D32:G32),1) &amp; "}.")," ")</f>
        <v xml:space="preserve"> </v>
      </c>
    </row>
    <row r="33" spans="1:8" ht="75" customHeight="1" x14ac:dyDescent="0.25">
      <c r="A33" s="3" t="s">
        <v>75</v>
      </c>
      <c r="B33" s="1" t="s">
        <v>76</v>
      </c>
      <c r="C33" s="9"/>
      <c r="D33" s="9"/>
      <c r="E33" s="9"/>
      <c r="F33" s="9"/>
      <c r="G33" s="9"/>
      <c r="H33" s="5" t="str">
        <f>IFERROR(IF(C33=ROUND(SUM(D33:G33),1)," "," Стр. 24, Гр. 1 [C33]  д.б. = [Окр(Сум(D33:G33),1)] {" &amp; ROUND(SUM(D33:G33),1) &amp; "}.")," ")</f>
        <v xml:space="preserve"> </v>
      </c>
    </row>
    <row r="34" spans="1:8" ht="75" customHeight="1" x14ac:dyDescent="0.25">
      <c r="A34" s="3" t="s">
        <v>77</v>
      </c>
      <c r="B34" s="1" t="s">
        <v>78</v>
      </c>
      <c r="C34" s="9"/>
      <c r="D34" s="9"/>
      <c r="E34" s="9"/>
      <c r="F34" s="9"/>
      <c r="G34" s="9"/>
      <c r="H34" s="5" t="str">
        <f>IFERROR(IF(C34=ROUND(SUM(D34:G34),1)," "," Стр. 25, Гр. 1 [C34]  д.б. = [Окр(Сум(D34:G34),1)] {" &amp; ROUND(SUM(D34:G34),1) &amp; "}.")," ")</f>
        <v xml:space="preserve"> </v>
      </c>
    </row>
    <row r="35" spans="1:8" ht="75" customHeight="1" x14ac:dyDescent="0.25">
      <c r="A35" s="3" t="s">
        <v>79</v>
      </c>
      <c r="B35" s="1"/>
      <c r="C35" s="37"/>
      <c r="D35" s="37"/>
      <c r="E35" s="37"/>
      <c r="F35" s="37"/>
      <c r="G35" s="37"/>
    </row>
    <row r="36" spans="1:8" ht="75" customHeight="1" x14ac:dyDescent="0.25">
      <c r="A36" s="3" t="s">
        <v>80</v>
      </c>
      <c r="B36" s="1" t="s">
        <v>81</v>
      </c>
      <c r="C36" s="9"/>
      <c r="D36" s="10"/>
      <c r="E36" s="11"/>
      <c r="F36" s="12"/>
      <c r="G36" s="13"/>
      <c r="H36" s="5" t="str">
        <f>IFERROR(IF(C36=ROUND(SUM(D36:G36),1)," "," Стр. 26, Гр. 1 [C36]  д.б. = [Окр(Сум(D36:G36),1)] {" &amp; ROUND(SUM(D36:G36),1) &amp; "}.")," ")</f>
        <v xml:space="preserve"> </v>
      </c>
    </row>
    <row r="37" spans="1:8" ht="75" customHeight="1" x14ac:dyDescent="0.25">
      <c r="A37" s="3" t="s">
        <v>82</v>
      </c>
      <c r="B37" s="1" t="s">
        <v>83</v>
      </c>
      <c r="C37" s="9"/>
      <c r="D37" s="14"/>
      <c r="E37" s="15"/>
      <c r="F37" s="16"/>
      <c r="G37" s="17"/>
      <c r="H37" s="5" t="str">
        <f>IFERROR(IF(C37=ROUND(SUM(D37:G37),1)," "," Стр. 27, Гр. 1 [C37]  д.б. = [Окр(Сум(D37:G37),1)] {" &amp; ROUND(SUM(D37:G37),1) &amp; "}.")," ")</f>
        <v xml:space="preserve"> </v>
      </c>
    </row>
    <row r="38" spans="1:8" ht="75" customHeight="1" x14ac:dyDescent="0.25">
      <c r="A38" s="3" t="s">
        <v>84</v>
      </c>
      <c r="B38" s="1" t="s">
        <v>85</v>
      </c>
      <c r="C38" s="9"/>
      <c r="D38" s="18"/>
      <c r="E38" s="19"/>
      <c r="F38" s="20"/>
      <c r="G38" s="21"/>
      <c r="H38" s="5" t="str">
        <f>IFERROR(IF(C38=ROUND(SUM(D38:G38),1)," "," Стр. 28, Гр. 1 [C38]  д.б. = [Окр(Сум(D38:G38),1)] {" &amp; ROUND(SUM(D38:G38),1) &amp; "}.")," ")</f>
        <v xml:space="preserve"> </v>
      </c>
    </row>
    <row r="39" spans="1:8" ht="75" customHeight="1" x14ac:dyDescent="0.25">
      <c r="A39" s="3" t="s">
        <v>86</v>
      </c>
      <c r="B39" s="1" t="s">
        <v>87</v>
      </c>
      <c r="C39" s="9"/>
      <c r="D39" s="22"/>
      <c r="E39" s="23"/>
      <c r="F39" s="24"/>
      <c r="G39" s="25"/>
      <c r="H39" s="5" t="str">
        <f>IFERROR(IF(C39=ROUND(SUM(D39:G39),1)," "," Стр. 29, Гр. 1 [C39]  д.б. = [Окр(Сум(D39:G39),1)] {" &amp; ROUND(SUM(D39:G39),1) &amp; "}.")," ")</f>
        <v xml:space="preserve"> </v>
      </c>
    </row>
    <row r="40" spans="1:8" ht="75" customHeight="1" x14ac:dyDescent="0.25">
      <c r="A40" s="3" t="s">
        <v>88</v>
      </c>
      <c r="B40" s="1" t="s">
        <v>89</v>
      </c>
      <c r="C40" s="9"/>
      <c r="D40" s="26"/>
      <c r="E40" s="27"/>
      <c r="F40" s="28"/>
      <c r="G40" s="29"/>
      <c r="H40" s="5" t="str">
        <f>IFERROR(IF(C40=ROUND(SUM(D40:G40),1)," "," Стр. 30, Гр. 1 [C40]  д.б. = [Окр(Сум(D40:G40),1)] {" &amp; ROUND(SUM(D40:G40),1) &amp; "}.")," ")</f>
        <v xml:space="preserve"> </v>
      </c>
    </row>
    <row r="41" spans="1:8" ht="75" customHeight="1" x14ac:dyDescent="0.25">
      <c r="A41" s="3" t="s">
        <v>90</v>
      </c>
      <c r="B41" s="1" t="s">
        <v>91</v>
      </c>
      <c r="C41" s="9"/>
      <c r="D41" s="30"/>
      <c r="E41" s="31"/>
      <c r="F41" s="32"/>
      <c r="G41" s="33"/>
      <c r="H41" s="5" t="str">
        <f>IFERROR(IF(C41=ROUND(SUM(D41:G41),1)," "," Стр. 31, Гр. 1 [C41]  д.б. = [Окр(Сум(D41:G41),1)] {" &amp; ROUND(SUM(D41:G41),1) &amp; "}.")," ")</f>
        <v xml:space="preserve"> </v>
      </c>
    </row>
    <row r="42" spans="1:8" ht="75" customHeight="1" x14ac:dyDescent="0.25">
      <c r="A42" s="3" t="s">
        <v>92</v>
      </c>
      <c r="B42" s="1" t="s">
        <v>93</v>
      </c>
      <c r="C42" s="9"/>
      <c r="D42" s="9"/>
      <c r="E42" s="9"/>
      <c r="F42" s="9"/>
      <c r="G42" s="9"/>
      <c r="H42" s="5" t="str">
        <f>IFERROR(IF(C42=ROUND(SUM(D42:G42),1)," "," Стр. 32, Гр. 1 [C42]  д.б. = [Окр(Сум(D42:G42),1)] {" &amp; ROUND(SUM(D42:G42),1) &amp; "}.")," ")</f>
        <v xml:space="preserve"> </v>
      </c>
    </row>
    <row r="43" spans="1:8" ht="75" customHeight="1" x14ac:dyDescent="0.25">
      <c r="A43" s="3" t="s">
        <v>94</v>
      </c>
      <c r="B43" s="1" t="s">
        <v>95</v>
      </c>
      <c r="C43" s="9"/>
      <c r="D43" s="9"/>
      <c r="E43" s="9"/>
      <c r="F43" s="9"/>
      <c r="G43" s="9"/>
      <c r="H43" s="5" t="str">
        <f>IFERROR(IF(C43=ROUND(SUM(D43:G43),1)," "," Стр. 33, Гр. 1 [C43]  д.б. = [Окр(Сум(D43:G43),1)] {" &amp; ROUND(SUM(D43:G43),1) &amp; "}.")," ")</f>
        <v xml:space="preserve"> </v>
      </c>
    </row>
    <row r="44" spans="1:8" ht="75" customHeight="1" x14ac:dyDescent="0.25">
      <c r="A44" s="3" t="s">
        <v>96</v>
      </c>
      <c r="B44" s="1" t="s">
        <v>97</v>
      </c>
      <c r="C44" s="9"/>
      <c r="D44" s="9"/>
      <c r="E44" s="9"/>
      <c r="F44" s="9"/>
      <c r="G44" s="9"/>
      <c r="H44" s="5" t="str">
        <f>IFERROR(IF(C44=ROUND(SUM(D44:G44),1)," "," Стр. 34, Гр. 1 [C44]  д.б. = [Окр(Сум(D44:G44),1)] {" &amp; ROUND(SUM(D44:G44),1) &amp; "}.")," ") &amp; IFERROR(IF(C44&lt;C43," "," Стр. 34, Гр. 1 [C44]  д.б. &lt; [C43] {" &amp; C43 &amp; "}.")," ") &amp; IFERROR(IF(D44&lt;D43," "," Стр. 34, Гр. 2 [D44]  д.б. &lt; [D43] {" &amp; D43 &amp; "}.")," ") &amp; IFERROR(IF(E44&lt;E43," "," Стр. 34, Гр. 3 [E44]  д.б. &lt; [E43] {" &amp; E43 &amp; "}.")," ") &amp; IFERROR(IF(F44&lt;F43," "," Стр. 34, Гр. 4 [F44]  д.б. &lt; [F43] {" &amp; F43 &amp; "}.")," ") &amp; IFERROR(IF(G44&lt;G43," "," Стр. 34, Гр. 5 [G44]  д.б. &lt; [G43] {" &amp; G43 &amp; "}.")," ")</f>
        <v xml:space="preserve">  Стр. 34, Гр. 1 [C44]  д.б. &lt; [C43] {}. Стр. 34, Гр. 2 [D44]  д.б. &lt; [D43] {}. Стр. 34, Гр. 3 [E44]  д.б. &lt; [E43] {}. Стр. 34, Гр. 4 [F44]  д.б. &lt; [F43] {}. Стр. 34, Гр. 5 [G44]  д.б. &lt; [G43] {}.</v>
      </c>
    </row>
    <row r="46" spans="1:8" x14ac:dyDescent="0.25">
      <c r="A46" s="8" t="s">
        <v>98</v>
      </c>
    </row>
    <row r="47" spans="1:8" ht="75" customHeight="1" x14ac:dyDescent="0.25">
      <c r="A47" s="38" t="s">
        <v>1</v>
      </c>
      <c r="B47" s="38"/>
      <c r="C47" s="38"/>
      <c r="D47" s="38"/>
      <c r="E47" s="38"/>
      <c r="F47" s="38"/>
      <c r="G47" s="38"/>
    </row>
    <row r="48" spans="1:8" x14ac:dyDescent="0.25">
      <c r="A48" s="8" t="s">
        <v>99</v>
      </c>
    </row>
    <row r="49" spans="1:5" x14ac:dyDescent="0.25">
      <c r="A49" t="s">
        <v>100</v>
      </c>
      <c r="B49" s="38" t="s">
        <v>1</v>
      </c>
      <c r="C49" s="38"/>
      <c r="D49" s="38"/>
      <c r="E49" s="38"/>
    </row>
    <row r="50" spans="1:5" x14ac:dyDescent="0.25">
      <c r="A50" t="s">
        <v>101</v>
      </c>
      <c r="B50" s="38" t="s">
        <v>1</v>
      </c>
      <c r="C50" s="38"/>
      <c r="D50" s="38"/>
      <c r="E50" s="38"/>
    </row>
    <row r="51" spans="1:5" x14ac:dyDescent="0.25">
      <c r="A51" t="s">
        <v>102</v>
      </c>
      <c r="B51" s="38" t="s">
        <v>1</v>
      </c>
      <c r="C51" s="38"/>
      <c r="D51" s="38"/>
      <c r="E51" s="38"/>
    </row>
    <row r="52" spans="1:5" x14ac:dyDescent="0.25">
      <c r="A52" t="s">
        <v>103</v>
      </c>
      <c r="B52" s="38" t="s">
        <v>1</v>
      </c>
      <c r="C52" s="38"/>
      <c r="D52" s="38"/>
      <c r="E52" s="38"/>
    </row>
    <row r="53" spans="1:5" x14ac:dyDescent="0.25">
      <c r="A53" t="s">
        <v>104</v>
      </c>
      <c r="B53" s="38" t="s">
        <v>1</v>
      </c>
      <c r="C53" s="38"/>
      <c r="D53" s="38"/>
      <c r="E53" s="38"/>
    </row>
  </sheetData>
  <sheetProtection password="CF66" sheet="1" objects="1" scenarios="1" formatColumns="0" formatRows="0"/>
  <mergeCells count="17">
    <mergeCell ref="B52:E52"/>
    <mergeCell ref="B53:E53"/>
    <mergeCell ref="C35:G35"/>
    <mergeCell ref="A47:G47"/>
    <mergeCell ref="B49:E49"/>
    <mergeCell ref="B50:E50"/>
    <mergeCell ref="B51:E51"/>
    <mergeCell ref="C5:G5"/>
    <mergeCell ref="C12:G12"/>
    <mergeCell ref="C21:G21"/>
    <mergeCell ref="C25:G25"/>
    <mergeCell ref="C29:G29"/>
    <mergeCell ref="A1:G1"/>
    <mergeCell ref="A2:A4"/>
    <mergeCell ref="B2:B4"/>
    <mergeCell ref="C2:C3"/>
    <mergeCell ref="D2:G2"/>
  </mergeCells>
  <conditionalFormatting sqref="C6">
    <cfRule type="cellIs" dxfId="77" priority="1" operator="notEqual">
      <formula>ROUND(SUM(D6:G6),1)</formula>
    </cfRule>
  </conditionalFormatting>
  <conditionalFormatting sqref="C7">
    <cfRule type="cellIs" dxfId="76" priority="2" operator="notEqual">
      <formula>ROUND(SUM(D7:G7),1)</formula>
    </cfRule>
  </conditionalFormatting>
  <conditionalFormatting sqref="C8">
    <cfRule type="cellIs" dxfId="75" priority="3" operator="notEqual">
      <formula>ROUND(SUM(D8:G8),1)</formula>
    </cfRule>
  </conditionalFormatting>
  <conditionalFormatting sqref="D8">
    <cfRule type="cellIs" dxfId="74" priority="4" operator="notEqual">
      <formula>ROUND(D10+D17+D19,1)</formula>
    </cfRule>
  </conditionalFormatting>
  <conditionalFormatting sqref="E8">
    <cfRule type="cellIs" dxfId="73" priority="5" operator="notEqual">
      <formula>ROUND(E10+E17+E19,1)</formula>
    </cfRule>
  </conditionalFormatting>
  <conditionalFormatting sqref="F8">
    <cfRule type="cellIs" dxfId="72" priority="6" operator="notEqual">
      <formula>ROUND(F10+F17+F19,1)</formula>
    </cfRule>
  </conditionalFormatting>
  <conditionalFormatting sqref="G8">
    <cfRule type="cellIs" dxfId="71" priority="7" operator="notEqual">
      <formula>ROUND(G10+G17+G19,1)</formula>
    </cfRule>
  </conditionalFormatting>
  <conditionalFormatting sqref="C9">
    <cfRule type="cellIs" dxfId="70" priority="8" operator="notEqual">
      <formula>ROUND(SUM(D9:G9),1)</formula>
    </cfRule>
  </conditionalFormatting>
  <conditionalFormatting sqref="D9">
    <cfRule type="cellIs" dxfId="69" priority="9" operator="notEqual">
      <formula>ROUND(D11+D18+D20,1)</formula>
    </cfRule>
  </conditionalFormatting>
  <conditionalFormatting sqref="E9">
    <cfRule type="cellIs" dxfId="68" priority="10" operator="notEqual">
      <formula>ROUND(E11+E18+E20,1)</formula>
    </cfRule>
  </conditionalFormatting>
  <conditionalFormatting sqref="F9">
    <cfRule type="cellIs" dxfId="67" priority="11" operator="notEqual">
      <formula>ROUND(F11+F18+F20,1)</formula>
    </cfRule>
  </conditionalFormatting>
  <conditionalFormatting sqref="G9">
    <cfRule type="cellIs" dxfId="66" priority="12" operator="notEqual">
      <formula>ROUND(G11+G18+G20,1)</formula>
    </cfRule>
  </conditionalFormatting>
  <conditionalFormatting sqref="C10">
    <cfRule type="cellIs" dxfId="65" priority="13" operator="notEqual">
      <formula>ROUND(SUM(D10:G10),1)</formula>
    </cfRule>
  </conditionalFormatting>
  <conditionalFormatting sqref="D10">
    <cfRule type="cellIs" dxfId="64" priority="14" operator="notEqual">
      <formula>ROUND(D13+D15,1)</formula>
    </cfRule>
  </conditionalFormatting>
  <conditionalFormatting sqref="E10">
    <cfRule type="cellIs" dxfId="63" priority="15" operator="notEqual">
      <formula>ROUND(E13+E15,1)</formula>
    </cfRule>
  </conditionalFormatting>
  <conditionalFormatting sqref="F10">
    <cfRule type="cellIs" dxfId="62" priority="16" operator="notEqual">
      <formula>ROUND(F13+F15,1)</formula>
    </cfRule>
  </conditionalFormatting>
  <conditionalFormatting sqref="G10">
    <cfRule type="cellIs" dxfId="61" priority="17" operator="notEqual">
      <formula>ROUND(G13+G15,1)</formula>
    </cfRule>
  </conditionalFormatting>
  <conditionalFormatting sqref="C11">
    <cfRule type="cellIs" dxfId="60" priority="18" operator="notEqual">
      <formula>ROUND(SUM(D11:G11),1)</formula>
    </cfRule>
  </conditionalFormatting>
  <conditionalFormatting sqref="D11">
    <cfRule type="cellIs" dxfId="59" priority="19" operator="notEqual">
      <formula>ROUND(D14+D16,1)</formula>
    </cfRule>
  </conditionalFormatting>
  <conditionalFormatting sqref="E11">
    <cfRule type="cellIs" dxfId="58" priority="20" operator="notEqual">
      <formula>ROUND(E14+E16,1)</formula>
    </cfRule>
  </conditionalFormatting>
  <conditionalFormatting sqref="F11">
    <cfRule type="cellIs" dxfId="57" priority="21" operator="notEqual">
      <formula>ROUND(F14+F16,1)</formula>
    </cfRule>
  </conditionalFormatting>
  <conditionalFormatting sqref="G11">
    <cfRule type="cellIs" dxfId="56" priority="22" operator="notEqual">
      <formula>ROUND(G14+G16,1)</formula>
    </cfRule>
  </conditionalFormatting>
  <conditionalFormatting sqref="C13">
    <cfRule type="cellIs" dxfId="55" priority="23" operator="notEqual">
      <formula>ROUND(SUM(D13:G13),1)</formula>
    </cfRule>
  </conditionalFormatting>
  <conditionalFormatting sqref="C14">
    <cfRule type="cellIs" dxfId="54" priority="24" operator="notEqual">
      <formula>ROUND(SUM(D14:G14),1)</formula>
    </cfRule>
  </conditionalFormatting>
  <conditionalFormatting sqref="C15">
    <cfRule type="cellIs" dxfId="53" priority="25" operator="notEqual">
      <formula>ROUND(SUM(D15:G15),1)</formula>
    </cfRule>
  </conditionalFormatting>
  <conditionalFormatting sqref="C16">
    <cfRule type="cellIs" dxfId="52" priority="26" operator="notEqual">
      <formula>ROUND(SUM(D16:G16),1)</formula>
    </cfRule>
  </conditionalFormatting>
  <conditionalFormatting sqref="C17">
    <cfRule type="cellIs" dxfId="51" priority="27" operator="notEqual">
      <formula>ROUND(SUM(D17:G17),1)</formula>
    </cfRule>
  </conditionalFormatting>
  <conditionalFormatting sqref="C18">
    <cfRule type="cellIs" dxfId="50" priority="28" operator="notEqual">
      <formula>ROUND(SUM(D18:G18),1)</formula>
    </cfRule>
  </conditionalFormatting>
  <conditionalFormatting sqref="C19">
    <cfRule type="cellIs" dxfId="49" priority="29" operator="notEqual">
      <formula>ROUND(SUM(D19:G19),1)</formula>
    </cfRule>
  </conditionalFormatting>
  <conditionalFormatting sqref="C20">
    <cfRule type="cellIs" dxfId="48" priority="30" operator="notEqual">
      <formula>ROUND(SUM(D20:G20),1)</formula>
    </cfRule>
  </conditionalFormatting>
  <conditionalFormatting sqref="C22">
    <cfRule type="cellIs" dxfId="47" priority="31" operator="notEqual">
      <formula>ROUND(SUM(D22:G22),1)</formula>
    </cfRule>
  </conditionalFormatting>
  <conditionalFormatting sqref="D22">
    <cfRule type="cellIs" dxfId="46" priority="32" operator="notEqual">
      <formula>ROUND(D23+D34,1)</formula>
    </cfRule>
  </conditionalFormatting>
  <conditionalFormatting sqref="E22">
    <cfRule type="cellIs" dxfId="45" priority="33" operator="notEqual">
      <formula>ROUND(E23+E34,1)</formula>
    </cfRule>
  </conditionalFormatting>
  <conditionalFormatting sqref="F22">
    <cfRule type="cellIs" dxfId="44" priority="34" operator="notEqual">
      <formula>ROUND(F23+F34,1)</formula>
    </cfRule>
  </conditionalFormatting>
  <conditionalFormatting sqref="G22">
    <cfRule type="cellIs" dxfId="43" priority="35" operator="notEqual">
      <formula>ROUND(G23+G34,1)</formula>
    </cfRule>
  </conditionalFormatting>
  <conditionalFormatting sqref="C23">
    <cfRule type="cellIs" dxfId="42" priority="36" operator="notEqual">
      <formula>ROUND(SUM(D23:G23),1)</formula>
    </cfRule>
  </conditionalFormatting>
  <conditionalFormatting sqref="C23">
    <cfRule type="cellIs" dxfId="41" priority="37" operator="notEqual">
      <formula>ROUND(SUM(C36:C41),1)</formula>
    </cfRule>
  </conditionalFormatting>
  <conditionalFormatting sqref="D23">
    <cfRule type="cellIs" dxfId="40" priority="38" operator="notEqual">
      <formula>ROUND(D24+D33,1)</formula>
    </cfRule>
  </conditionalFormatting>
  <conditionalFormatting sqref="E23">
    <cfRule type="cellIs" dxfId="39" priority="39" operator="notEqual">
      <formula>ROUND(E24+E33,1)</formula>
    </cfRule>
  </conditionalFormatting>
  <conditionalFormatting sqref="F23">
    <cfRule type="cellIs" dxfId="38" priority="40" operator="notEqual">
      <formula>ROUND(F24+F33,1)</formula>
    </cfRule>
  </conditionalFormatting>
  <conditionalFormatting sqref="G23">
    <cfRule type="cellIs" dxfId="37" priority="41" operator="notEqual">
      <formula>ROUND(G24+G33,1)</formula>
    </cfRule>
  </conditionalFormatting>
  <conditionalFormatting sqref="C24">
    <cfRule type="cellIs" dxfId="36" priority="42" operator="notEqual">
      <formula>ROUND(SUM(D24:G24),1)</formula>
    </cfRule>
  </conditionalFormatting>
  <conditionalFormatting sqref="D24">
    <cfRule type="cellIs" dxfId="35" priority="43" operator="notEqual">
      <formula>ROUND(SUM(D26:D28),1)</formula>
    </cfRule>
  </conditionalFormatting>
  <conditionalFormatting sqref="E24">
    <cfRule type="cellIs" dxfId="34" priority="44" operator="notEqual">
      <formula>ROUND(SUM(E26:E28),1)</formula>
    </cfRule>
  </conditionalFormatting>
  <conditionalFormatting sqref="F24">
    <cfRule type="cellIs" dxfId="33" priority="45" operator="notEqual">
      <formula>ROUND(SUM(F26:F28),1)</formula>
    </cfRule>
  </conditionalFormatting>
  <conditionalFormatting sqref="G24">
    <cfRule type="cellIs" dxfId="32" priority="46" operator="notEqual">
      <formula>ROUND(SUM(G26:G28),1)</formula>
    </cfRule>
  </conditionalFormatting>
  <conditionalFormatting sqref="C26">
    <cfRule type="cellIs" dxfId="31" priority="47" operator="notEqual">
      <formula>ROUND(SUM(D26:G26),1)</formula>
    </cfRule>
  </conditionalFormatting>
  <conditionalFormatting sqref="C27">
    <cfRule type="cellIs" dxfId="30" priority="48" operator="notEqual">
      <formula>ROUND(SUM(D27:G27),1)</formula>
    </cfRule>
  </conditionalFormatting>
  <conditionalFormatting sqref="C28">
    <cfRule type="cellIs" dxfId="29" priority="49" operator="notEqual">
      <formula>ROUND(SUM(D28:G28),1)</formula>
    </cfRule>
  </conditionalFormatting>
  <conditionalFormatting sqref="C30">
    <cfRule type="cellIs" dxfId="28" priority="50" operator="notEqual">
      <formula>ROUND(SUM(D30:G30),1)</formula>
    </cfRule>
  </conditionalFormatting>
  <conditionalFormatting sqref="C30">
    <cfRule type="cellIs" dxfId="27" priority="51" operator="greaterThanOrEqual">
      <formula>C24</formula>
    </cfRule>
  </conditionalFormatting>
  <conditionalFormatting sqref="D30">
    <cfRule type="cellIs" dxfId="26" priority="52" operator="greaterThanOrEqual">
      <formula>D24</formula>
    </cfRule>
  </conditionalFormatting>
  <conditionalFormatting sqref="E30">
    <cfRule type="cellIs" dxfId="25" priority="53" operator="greaterThanOrEqual">
      <formula>E24</formula>
    </cfRule>
  </conditionalFormatting>
  <conditionalFormatting sqref="F30">
    <cfRule type="cellIs" dxfId="24" priority="54" operator="greaterThanOrEqual">
      <formula>F24</formula>
    </cfRule>
  </conditionalFormatting>
  <conditionalFormatting sqref="G30">
    <cfRule type="cellIs" dxfId="23" priority="55" operator="greaterThanOrEqual">
      <formula>G24</formula>
    </cfRule>
  </conditionalFormatting>
  <conditionalFormatting sqref="C31">
    <cfRule type="cellIs" dxfId="22" priority="56" operator="notEqual">
      <formula>ROUND(SUM(D31:G31),1)</formula>
    </cfRule>
  </conditionalFormatting>
  <conditionalFormatting sqref="C31">
    <cfRule type="cellIs" dxfId="21" priority="57" operator="greaterThanOrEqual">
      <formula>C30</formula>
    </cfRule>
  </conditionalFormatting>
  <conditionalFormatting sqref="D31">
    <cfRule type="cellIs" dxfId="20" priority="58" operator="greaterThanOrEqual">
      <formula>D30</formula>
    </cfRule>
  </conditionalFormatting>
  <conditionalFormatting sqref="E31">
    <cfRule type="cellIs" dxfId="19" priority="59" operator="greaterThanOrEqual">
      <formula>E30</formula>
    </cfRule>
  </conditionalFormatting>
  <conditionalFormatting sqref="F31">
    <cfRule type="cellIs" dxfId="18" priority="60" operator="greaterThanOrEqual">
      <formula>F30</formula>
    </cfRule>
  </conditionalFormatting>
  <conditionalFormatting sqref="G31">
    <cfRule type="cellIs" dxfId="17" priority="61" operator="greaterThanOrEqual">
      <formula>G30</formula>
    </cfRule>
  </conditionalFormatting>
  <conditionalFormatting sqref="C32">
    <cfRule type="cellIs" dxfId="16" priority="62" operator="notEqual">
      <formula>ROUND(SUM(D32:G32),1)</formula>
    </cfRule>
  </conditionalFormatting>
  <conditionalFormatting sqref="C33">
    <cfRule type="cellIs" dxfId="15" priority="63" operator="notEqual">
      <formula>ROUND(SUM(D33:G33),1)</formula>
    </cfRule>
  </conditionalFormatting>
  <conditionalFormatting sqref="C34">
    <cfRule type="cellIs" dxfId="14" priority="64" operator="notEqual">
      <formula>ROUND(SUM(D34:G34),1)</formula>
    </cfRule>
  </conditionalFormatting>
  <conditionalFormatting sqref="C36">
    <cfRule type="cellIs" dxfId="13" priority="65" operator="notEqual">
      <formula>ROUND(SUM(D36:G36),1)</formula>
    </cfRule>
  </conditionalFormatting>
  <conditionalFormatting sqref="C37">
    <cfRule type="cellIs" dxfId="12" priority="66" operator="notEqual">
      <formula>ROUND(SUM(D37:G37),1)</formula>
    </cfRule>
  </conditionalFormatting>
  <conditionalFormatting sqref="C38">
    <cfRule type="cellIs" dxfId="11" priority="67" operator="notEqual">
      <formula>ROUND(SUM(D38:G38),1)</formula>
    </cfRule>
  </conditionalFormatting>
  <conditionalFormatting sqref="C39">
    <cfRule type="cellIs" dxfId="10" priority="68" operator="notEqual">
      <formula>ROUND(SUM(D39:G39),1)</formula>
    </cfRule>
  </conditionalFormatting>
  <conditionalFormatting sqref="C40">
    <cfRule type="cellIs" dxfId="9" priority="69" operator="notEqual">
      <formula>ROUND(SUM(D40:G40),1)</formula>
    </cfRule>
  </conditionalFormatting>
  <conditionalFormatting sqref="C41">
    <cfRule type="cellIs" dxfId="8" priority="70" operator="notEqual">
      <formula>ROUND(SUM(D41:G41),1)</formula>
    </cfRule>
  </conditionalFormatting>
  <conditionalFormatting sqref="C42">
    <cfRule type="cellIs" dxfId="7" priority="71" operator="notEqual">
      <formula>ROUND(SUM(D42:G42),1)</formula>
    </cfRule>
  </conditionalFormatting>
  <conditionalFormatting sqref="C43">
    <cfRule type="cellIs" dxfId="6" priority="72" operator="notEqual">
      <formula>ROUND(SUM(D43:G43),1)</formula>
    </cfRule>
  </conditionalFormatting>
  <conditionalFormatting sqref="C44">
    <cfRule type="cellIs" dxfId="5" priority="73" operator="notEqual">
      <formula>ROUND(SUM(D44:G44),1)</formula>
    </cfRule>
  </conditionalFormatting>
  <conditionalFormatting sqref="C44">
    <cfRule type="cellIs" dxfId="4" priority="74" operator="greaterThanOrEqual">
      <formula>C43</formula>
    </cfRule>
  </conditionalFormatting>
  <conditionalFormatting sqref="D44">
    <cfRule type="cellIs" dxfId="3" priority="75" operator="greaterThanOrEqual">
      <formula>D43</formula>
    </cfRule>
  </conditionalFormatting>
  <conditionalFormatting sqref="E44">
    <cfRule type="cellIs" dxfId="2" priority="76" operator="greaterThanOrEqual">
      <formula>E43</formula>
    </cfRule>
  </conditionalFormatting>
  <conditionalFormatting sqref="F44">
    <cfRule type="cellIs" dxfId="1" priority="77" operator="greaterThanOrEqual">
      <formula>F43</formula>
    </cfRule>
  </conditionalFormatting>
  <conditionalFormatting sqref="G44">
    <cfRule type="cellIs" dxfId="0" priority="78" operator="greaterThanOrEqual">
      <formula>G43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2024-12-12T12:13:44Z</dcterms:created>
  <dcterms:modified xsi:type="dcterms:W3CDTF">2025-12-11T11:06:43Z</dcterms:modified>
</cp:coreProperties>
</file>