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  <sheet name="Раздел 2" sheetId="3" r:id="rId3"/>
  </sheets>
  <calcPr calcId="145621"/>
</workbook>
</file>

<file path=xl/calcChain.xml><?xml version="1.0" encoding="utf-8"?>
<calcChain xmlns="http://schemas.openxmlformats.org/spreadsheetml/2006/main">
  <c r="L55" i="3" l="1"/>
  <c r="L54" i="3"/>
  <c r="L53" i="3"/>
  <c r="L52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2" i="3"/>
  <c r="L31" i="3"/>
  <c r="L30" i="3"/>
  <c r="L29" i="3"/>
  <c r="L28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8" i="3"/>
  <c r="L6" i="3"/>
  <c r="L55" i="2"/>
  <c r="L54" i="2"/>
  <c r="L53" i="2"/>
  <c r="L52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2" i="2"/>
  <c r="L31" i="2"/>
  <c r="L30" i="2"/>
  <c r="L29" i="2"/>
  <c r="L28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8" i="2"/>
  <c r="L6" i="2"/>
</calcChain>
</file>

<file path=xl/sharedStrings.xml><?xml version="1.0" encoding="utf-8"?>
<sst xmlns="http://schemas.openxmlformats.org/spreadsheetml/2006/main" count="289" uniqueCount="177">
  <si>
    <t>Код страны:</t>
  </si>
  <si>
    <t/>
  </si>
  <si>
    <t>Страна:</t>
  </si>
  <si>
    <t>Код шаблона</t>
  </si>
  <si>
    <t>S22.12.6.2</t>
  </si>
  <si>
    <t>Название секции</t>
  </si>
  <si>
    <t>S22.Вопросник № 12 по статистике населения</t>
  </si>
  <si>
    <t>Название формы</t>
  </si>
  <si>
    <t>12.6.2.Общие итоги миграции по полу и возрасту. Общие итоги внешней(международной) миграции по полу и возрасту (человек)</t>
  </si>
  <si>
    <t>Версия шаблона</t>
  </si>
  <si>
    <t>2026</t>
  </si>
  <si>
    <t>Период формы/дата предоставления</t>
  </si>
  <si>
    <t>Год, 26 мая</t>
  </si>
  <si>
    <t>Отчетная дата (последнее число отчетного периода)</t>
  </si>
  <si>
    <t>Общие итоги миграции по полу и возрасту</t>
  </si>
  <si>
    <t>Наименование показателя</t>
  </si>
  <si>
    <t>Код стр.</t>
  </si>
  <si>
    <t>Число прибывших на постоянное жительство</t>
  </si>
  <si>
    <t>Число выбывших на постоянное жительство</t>
  </si>
  <si>
    <t>Миграционный прирост (убыль)</t>
  </si>
  <si>
    <t>всего</t>
  </si>
  <si>
    <t>в том числе</t>
  </si>
  <si>
    <t>в городскую местность</t>
  </si>
  <si>
    <t>в сельскую местность</t>
  </si>
  <si>
    <t>из городской местности</t>
  </si>
  <si>
    <t>из сельской местности</t>
  </si>
  <si>
    <t>в городской местности</t>
  </si>
  <si>
    <t>в сельской местности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</si>
  <si>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</si>
  <si>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</si>
  <si>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</si>
  <si>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</si>
  <si>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</si>
  <si>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</si>
  <si>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</si>
  <si>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</si>
  <si>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</si>
  <si>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Всего</t>
  </si>
  <si>
    <t>01</t>
  </si>
  <si>
    <t>      из всех мигрантов</t>
  </si>
  <si>
    <t>      Мужчин - всего</t>
  </si>
  <si>
    <t>02</t>
  </si>
  <si>
    <t>      в том числе в возрасте:</t>
  </si>
  <si>
    <t>         0-4</t>
  </si>
  <si>
    <t>03</t>
  </si>
  <si>
    <t>         5-9</t>
  </si>
  <si>
    <t>04</t>
  </si>
  <si>
    <t>         10-14</t>
  </si>
  <si>
    <t>05</t>
  </si>
  <si>
    <t>         15-19</t>
  </si>
  <si>
    <t>06</t>
  </si>
  <si>
    <t>         20-24</t>
  </si>
  <si>
    <t>07</t>
  </si>
  <si>
    <t>         25-29</t>
  </si>
  <si>
    <t>08</t>
  </si>
  <si>
    <t>         30-34</t>
  </si>
  <si>
    <t>09</t>
  </si>
  <si>
    <t>         35-39</t>
  </si>
  <si>
    <t>10</t>
  </si>
  <si>
    <t>         40-44</t>
  </si>
  <si>
    <t>11</t>
  </si>
  <si>
    <t>         45-49</t>
  </si>
  <si>
    <t>12</t>
  </si>
  <si>
    <t>         50-54</t>
  </si>
  <si>
    <t>13</t>
  </si>
  <si>
    <t>         55-59</t>
  </si>
  <si>
    <t>14</t>
  </si>
  <si>
    <t>         60-64</t>
  </si>
  <si>
    <t>15</t>
  </si>
  <si>
    <t>         65-69</t>
  </si>
  <si>
    <t>16</t>
  </si>
  <si>
    <t>         70-74</t>
  </si>
  <si>
    <t>17</t>
  </si>
  <si>
    <t>         75-79</t>
  </si>
  <si>
    <t>18</t>
  </si>
  <si>
    <t>         80 и старше</t>
  </si>
  <si>
    <t>19</t>
  </si>
  <si>
    <t>      из общей численности мужчин в возрасте:</t>
  </si>
  <si>
    <t>         моложе трудоспособного</t>
  </si>
  <si>
    <t>20</t>
  </si>
  <si>
    <t>         трудоспособном</t>
  </si>
  <si>
    <t>21</t>
  </si>
  <si>
    <t>         страше трудоспособного</t>
  </si>
  <si>
    <t>22</t>
  </si>
  <si>
    <t>         15-29</t>
  </si>
  <si>
    <t>23</t>
  </si>
  <si>
    <t>      Женщины - всего</t>
  </si>
  <si>
    <t>24</t>
  </si>
  <si>
    <t>      в том числе в возрасте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</si>
  <si>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</si>
  <si>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</si>
  <si>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</si>
  <si>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</si>
  <si>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</si>
  <si>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</si>
  <si>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</si>
  <si>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</si>
  <si>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</si>
  <si>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</si>
  <si>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</si>
  <si>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</si>
  <si>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</si>
  <si>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</si>
  <si>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</si>
  <si>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</si>
  <si>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         80- и старше</t>
  </si>
  <si>
    <t>41</t>
  </si>
  <si>
    <t>      из общей численности женщин в возрасте</t>
  </si>
  <si>
    <t>42</t>
  </si>
  <si>
    <t>43</t>
  </si>
  <si>
    <t>         старше трудосопосбного</t>
  </si>
  <si>
    <t>44</t>
  </si>
  <si>
    <t>45</t>
  </si>
  <si>
    <t>Примечание</t>
  </si>
  <si>
    <t>укажите границы трудоспособного возраста: мужчины и  женщины в строке "Примечание пользователя"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</si>
  <si>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</si>
  <si>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</si>
  <si>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</si>
  <si>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</si>
  <si>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</si>
  <si>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</si>
  <si>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</si>
  <si>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Общие итоги внешней (межгосударственной) миграции по полу и возрасту</t>
  </si>
  <si>
    <t>Миграционный прирост</t>
  </si>
  <si>
    <t>46</t>
  </si>
  <si>
    <t>      из всех мигрантов:</t>
  </si>
  <si>
    <t>      Мужчины - всего</t>
  </si>
  <si>
    <t>47</t>
  </si>
  <si>
    <t>         в том числе в возрасте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</si>
  <si>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</si>
  <si>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</si>
  <si>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</si>
  <si>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</si>
  <si>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</si>
  <si>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</si>
  <si>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</si>
  <si>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</si>
  <si>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</si>
  <si>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</si>
  <si>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</si>
  <si>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</si>
  <si>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</si>
  <si>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</si>
  <si>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</si>
  <si>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</si>
  <si>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</si>
  <si>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</si>
  <si>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         трудоспособном *</t>
  </si>
  <si>
    <t>66</t>
  </si>
  <si>
    <t>         старше трудоспособного</t>
  </si>
  <si>
    <t>67</t>
  </si>
  <si>
    <t>68</t>
  </si>
  <si>
    <t>      Женщин - всего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</si>
  <si>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</si>
  <si>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</si>
  <si>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</si>
  <si>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</si>
  <si>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</si>
  <si>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</si>
  <si>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</si>
  <si>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</si>
  <si>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</si>
  <si>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</si>
  <si>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</si>
  <si>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</si>
  <si>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</si>
  <si>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</si>
  <si>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</si>
  <si>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</si>
  <si>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</si>
  <si>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</si>
  <si>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      из общей численности женщин в возрасте:</t>
  </si>
  <si>
    <t>87</t>
  </si>
  <si>
    <t>88</t>
  </si>
  <si>
    <t>89</t>
  </si>
  <si>
    <t>90</t>
  </si>
  <si>
    <t>Укажите границы трудоспособного возраста мужчин и  женщин в строке "Примечание пользователя"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</si>
</sst>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93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46022.657500000001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showGridLines="0" workbookViewId="0"/>
  </sheetViews>
  <sheetFormatPr defaultRowHeight="15" x14ac:dyDescent="0.25"/>
  <cols>
    <col min="1" max="1" width="46.28515625" customWidth="1"/>
    <col min="2" max="2" width="10" customWidth="1"/>
    <col min="12" max="12" width="250" customWidth="1"/>
  </cols>
  <sheetData>
    <row r="1" spans="1:12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2" x14ac:dyDescent="0.25">
      <c r="A2" s="10" t="s">
        <v>15</v>
      </c>
      <c r="B2" s="10" t="s">
        <v>16</v>
      </c>
      <c r="C2" s="10" t="s">
        <v>17</v>
      </c>
      <c r="D2" s="10"/>
      <c r="E2" s="10"/>
      <c r="F2" s="10" t="s">
        <v>18</v>
      </c>
      <c r="G2" s="10"/>
      <c r="H2" s="10"/>
      <c r="I2" s="10" t="s">
        <v>19</v>
      </c>
      <c r="J2" s="10"/>
      <c r="K2" s="10"/>
    </row>
    <row r="3" spans="1:12" x14ac:dyDescent="0.25">
      <c r="A3" s="10"/>
      <c r="B3" s="10"/>
      <c r="C3" s="10" t="s">
        <v>20</v>
      </c>
      <c r="D3" s="10" t="s">
        <v>21</v>
      </c>
      <c r="E3" s="10"/>
      <c r="F3" s="10" t="s">
        <v>20</v>
      </c>
      <c r="G3" s="10" t="s">
        <v>21</v>
      </c>
      <c r="H3" s="10"/>
      <c r="I3" s="10" t="s">
        <v>20</v>
      </c>
      <c r="J3" s="10" t="s">
        <v>21</v>
      </c>
      <c r="K3" s="10"/>
    </row>
    <row r="4" spans="1:12" ht="75" x14ac:dyDescent="0.25">
      <c r="A4" s="10"/>
      <c r="B4" s="10"/>
      <c r="C4" s="10"/>
      <c r="D4" s="1" t="s">
        <v>22</v>
      </c>
      <c r="E4" s="1" t="s">
        <v>23</v>
      </c>
      <c r="F4" s="10"/>
      <c r="G4" s="1" t="s">
        <v>24</v>
      </c>
      <c r="H4" s="1" t="s">
        <v>25</v>
      </c>
      <c r="I4" s="10"/>
      <c r="J4" s="1" t="s">
        <v>26</v>
      </c>
      <c r="K4" s="1" t="s">
        <v>27</v>
      </c>
    </row>
    <row r="5" spans="1:12" x14ac:dyDescent="0.25">
      <c r="A5" s="10"/>
      <c r="B5" s="10"/>
      <c r="C5" s="1" t="s">
        <v>28</v>
      </c>
      <c r="D5" s="1" t="s">
        <v>29</v>
      </c>
      <c r="E5" s="1" t="s">
        <v>30</v>
      </c>
      <c r="F5" s="1" t="s">
        <v>31</v>
      </c>
      <c r="G5" s="1" t="s">
        <v>32</v>
      </c>
      <c r="H5" s="1" t="s">
        <v>33</v>
      </c>
      <c r="I5" s="1" t="s">
        <v>34</v>
      </c>
      <c r="J5" s="1" t="s">
        <v>35</v>
      </c>
      <c r="K5" s="1" t="s">
        <v>36</v>
      </c>
    </row>
    <row r="6" spans="1:12" ht="30" customHeight="1" x14ac:dyDescent="0.25">
      <c r="A6" s="2" t="s">
        <v>37</v>
      </c>
      <c r="B6" s="1" t="s">
        <v>38</v>
      </c>
      <c r="C6" s="7"/>
      <c r="D6" s="7"/>
      <c r="E6" s="7"/>
      <c r="F6" s="7"/>
      <c r="G6" s="7"/>
      <c r="H6" s="7"/>
      <c r="I6" s="7"/>
      <c r="J6" s="7"/>
      <c r="K6" s="7"/>
      <c r="L6" s="3" t="str">
        <f>IFERROR(IF(C6=ROUND(C8+C32,0)," "," Стр. 01, Гр. 1 [C6]  д.б. = [Окр(C8+C32,0)] {" &amp; ROUND(C8+C32,0) &amp; "}.")," ") &amp; IFERROR(IF(C6=ROUND(SUM(D6:E6),0)," "," Стр. 01, Гр. 1 [C6]  д.б. = [Окр(Сум(D6:E6),0)] {" &amp; ROUND(SUM(D6:E6),0) &amp; "}.")," ") &amp; IFERROR(IF(D6=ROUND(D8+D32,0)," "," Стр. 01, Гр. 2 [D6]  д.б. = [Окр(D8+D32,0)] {" &amp; ROUND(D8+D32,0) &amp; "}.")," ") &amp; IFERROR(IF(E6=ROUND(E8+E32,0)," "," Стр. 01, Гр. 3 [E6]  д.б. = [Окр(E8+E32,0)] {" &amp; ROUND(E8+E32,0) &amp; "}.")," ") &amp; IFERROR(IF(F6=ROUND(F8+F32,0)," "," Стр. 01, Гр. 4 [F6]  д.б. = [Окр(F8+F32,0)] {" &amp; ROUND(F8+F32,0) &amp; "}.")," ") &amp; IFERROR(IF(G6=ROUND(G8+G32,0)," "," Стр. 01, Гр. 5 [G6]  д.б. = [Окр(G8+G32,0)] {" &amp; ROUND(G8+G32,0) &amp; "}.")," ") &amp; IFERROR(IF(H6=ROUND(H8+H32,0)," "," Стр. 01, Гр. 6 [H6]  д.б. = [Окр(H8+H32,0)] {" &amp; ROUND(H8+H32,0) &amp; "}.")," ") &amp; IFERROR(IF(I6=ROUND(I8+I32,0)," "," Стр. 01, Гр. 7 [I6]  д.б. = [Окр(I8+I32,0)] {" &amp; ROUND(I8+I32,0) &amp; "}.")," ") &amp; IFERROR(IF(J6=ROUND(J8+J32,0)," "," Стр. 01, Гр. 8 [J6]  д.б. = [Окр(J8+J32,0)] {" &amp; ROUND(J8+J32,0) &amp; "}.")," ") &amp; IFERROR(IF(K6=ROUND(K8+K32,0)," "," Стр. 01, Гр. 9 [K6]  д.б. = [Окр(K8+K32,0)] {" &amp; ROUND(K8+K32,0) &amp; "}.")," ")</f>
        <v xml:space="preserve">          </v>
      </c>
    </row>
    <row r="7" spans="1:12" ht="30" customHeight="1" x14ac:dyDescent="0.25">
      <c r="A7" s="2" t="s">
        <v>39</v>
      </c>
      <c r="B7" s="1"/>
      <c r="C7" s="11"/>
      <c r="D7" s="11"/>
      <c r="E7" s="11"/>
      <c r="F7" s="11"/>
      <c r="G7" s="11"/>
      <c r="H7" s="11"/>
      <c r="I7" s="11"/>
      <c r="J7" s="11"/>
      <c r="K7" s="11"/>
    </row>
    <row r="8" spans="1:12" ht="30" customHeight="1" x14ac:dyDescent="0.25">
      <c r="A8" s="2" t="s">
        <v>40</v>
      </c>
      <c r="B8" s="1" t="s">
        <v>41</v>
      </c>
      <c r="C8" s="7"/>
      <c r="D8" s="7"/>
      <c r="E8" s="7"/>
      <c r="F8" s="7"/>
      <c r="G8" s="7"/>
      <c r="H8" s="7"/>
      <c r="I8" s="7"/>
      <c r="J8" s="7"/>
      <c r="K8" s="7"/>
      <c r="L8" s="3" t="str">
        <f>IFERROR(IF(C8=ROUND(SUM(C28:C30),0)," "," Стр. 02, Гр. 1 [C8]  д.б. = [Окр(Сум(C28:C30),0)] {" &amp; ROUND(SUM(C28:C30),0) &amp; "}.")," ") &amp; IFERROR(IF(C8=ROUND(SUM(D8:E8),0)," "," Стр. 02, Гр. 1 [C8]  д.б. = [Окр(Сум(D8:E8),0)] {" &amp; ROUND(SUM(D8:E8),0) &amp; "}.")," ") &amp; IFERROR(IF(C8&lt;=ROUND(SUM(C10:C26),0)," "," Стр. 02, Гр. 1 [C8]  д.б. &lt;= [Окр(Сум(C10:C26),0)] {" &amp; ROUND(SUM(C10:C26),0) &amp; "}.")," ") &amp; IFERROR(IF(D8=ROUND(SUM(D28:D30),0)," "," Стр. 02, Гр. 2 [D8]  д.б. = [Окр(Сум(D28:D30),0)] {" &amp; ROUND(SUM(D28:D30),0) &amp; "}.")," ") &amp; IFERROR(IF(D8=ROUND(SUM(D10:D26),0)," "," Стр. 02, Гр. 2 [D8]  д.б. = [Окр(Сум(D10:D26),0)] {" &amp; ROUND(SUM(D10:D26),0) &amp; "}.")," ") &amp; IFERROR(IF(E8=ROUND(SUM(E28:E30),0)," "," Стр. 02, Гр. 3 [E8]  д.б. = [Окр(Сум(E28:E30),0)] {" &amp; ROUND(SUM(E28:E30),0) &amp; "}.")," ") &amp; IFERROR(IF(E8=ROUND(SUM(E10:E26),0)," "," Стр. 02, Гр. 3 [E8]  д.б. = [Окр(Сум(E10:E26),0)] {" &amp; ROUND(SUM(E10:E26),0) &amp; "}.")," ") &amp; IFERROR(IF(F8=ROUND(SUM(F28:F30),0)," "," Стр. 02, Гр. 4 [F8]  д.б. = [Окр(Сум(F28:F30),0)] {" &amp; ROUND(SUM(F28:F30),0) &amp; "}.")," ") &amp; IFERROR(IF(F8=ROUND(SUM(F10:F26),0)," "," Стр. 02, Гр. 4 [F8]  д.б. = [Окр(Сум(F10:F26),0)] {" &amp; ROUND(SUM(F10:F26),0) &amp; "}.")," ") &amp; IFERROR(IF(G8=ROUND(SUM(G28:G30),0)," "," Стр. 02, Гр. 5 [G8]  д.б. = [Окр(Сум(G28:G30),0)] {" &amp; ROUND(SUM(G28:G30),0) &amp; "}.")," ") &amp; IFERROR(IF(G8=ROUND(SUM(G10:G26),0)," "," Стр. 02, Гр. 5 [G8]  д.б. = [Окр(Сум(G10:G26),0)] {" &amp; ROUND(SUM(G10:G26),0) &amp; "}.")," ") &amp; IFERROR(IF(H8=ROUND(SUM(H28:H30),0)," "," Стр. 02, Гр. 6 [H8]  д.б. = [Окр(Сум(H28:H30),0)] {" &amp; ROUND(SUM(H28:H30),0) &amp; "}.")," ") &amp; IFERROR(IF(H8=ROUND(SUM(H10:H26),0)," "," Стр. 02, Гр. 6 [H8]  д.б. = [Окр(Сум(H10:H26),0)] {" &amp; ROUND(SUM(H10:H26),0) &amp; "}.")," ") &amp; IFERROR(IF(I8=ROUND(SUM(I28:I30),0)," "," Стр. 02, Гр. 7 [I8]  д.б. = [Окр(Сум(I28:I30),0)] {" &amp; ROUND(SUM(I28:I30),0) &amp; "}.")," ") &amp; IFERROR(IF(I8=ROUND(SUM(I10:I26),0)," "," Стр. 02, Гр. 7 [I8]  д.б. = [Окр(Сум(I10:I26),0)] {" &amp; ROUND(SUM(I10:I26),0) &amp; "}.")," ") &amp; IFERROR(IF(J8=ROUND(SUM(J28:J30),0)," "," Стр. 02, Гр. 8 [J8]  д.б. = [Окр(Сум(J28:J30),0)] {" &amp; ROUND(SUM(J28:J30),0) &amp; "}.")," ") &amp; IFERROR(IF(J8=ROUND(SUM(J10:J26),0)," "," Стр. 02, Гр. 8 [J8]  д.б. = [Окр(Сум(J10:J26),0)] {" &amp; ROUND(SUM(J10:J26),0) &amp; "}.")," ") &amp; IFERROR(IF(K8=ROUND(SUM(K28:K30),0)," "," Стр. 02, Гр. 9 [K8]  д.б. = [Окр(Сум(K28:K30),0)] {" &amp; ROUND(SUM(K28:K30),0) &amp; "}.")," ") &amp; IFERROR(IF(K8=ROUND(SUM(K10:K26),0)," "," Стр. 02, Гр. 9 [K8]  д.б. = [Окр(Сум(K10:K26),0)] {" &amp; ROUND(SUM(K10:K26),0) &amp; "}.")," ")</f>
        <v xml:space="preserve">                   </v>
      </c>
    </row>
    <row r="9" spans="1:12" ht="30" customHeight="1" x14ac:dyDescent="0.25">
      <c r="A9" s="2" t="s">
        <v>42</v>
      </c>
      <c r="B9" s="1"/>
      <c r="C9" s="11"/>
      <c r="D9" s="11"/>
      <c r="E9" s="11"/>
      <c r="F9" s="11"/>
      <c r="G9" s="11"/>
      <c r="H9" s="11"/>
      <c r="I9" s="11"/>
      <c r="J9" s="11"/>
      <c r="K9" s="11"/>
    </row>
    <row r="10" spans="1:12" ht="30" customHeight="1" x14ac:dyDescent="0.25">
      <c r="A10" s="2" t="s">
        <v>43</v>
      </c>
      <c r="B10" s="1" t="s">
        <v>44</v>
      </c>
      <c r="C10" s="7"/>
      <c r="D10" s="7"/>
      <c r="E10" s="7"/>
      <c r="F10" s="7"/>
      <c r="G10" s="7"/>
      <c r="H10" s="7"/>
      <c r="I10" s="7"/>
      <c r="J10" s="7"/>
      <c r="K10" s="7"/>
      <c r="L10" s="3" t="str">
        <f>IFERROR(IF(C10=ROUND(SUM(D10:E10),0)," "," Стр. 03, Гр. 1 [C10]  д.б. = [Окр(Сум(D10:E10),0)] {" &amp; ROUND(SUM(D10:E10),0) &amp; "}.")," ") &amp; IFERROR(IF(F10=ROUND(SUM(G10:H10),0)," "," Стр. 03, Гр. 4 [F10]  д.б. = [Окр(Сум(G10:H10),0)] {" &amp; ROUND(SUM(G10:H10),0) &amp; "}.")," ") &amp; IFERROR(IF(I10=ROUND(SUM(J10:K10),0)," "," Стр. 03, Гр. 7 [I10]  д.б. = [Окр(Сум(J10:K10),0)] {" &amp; ROUND(SUM(J10:K10),0) &amp; "}.")," ") &amp; IFERROR(IF(I10=ROUND(C10-F10,0)," "," Стр. 03, Гр. 7 [I10]  д.б. = [Окр(C10-F10,0)] {" &amp; ROUND(C10-F10,0) &amp; "}.")," ") &amp; IFERROR(IF(J10=ROUND(D10-G10,0)," "," Стр. 03, Гр. 8 [J10]  д.б. = [Окр(D10-G10,0)] {" &amp; ROUND(D10-G10,0) &amp; "}.")," ") &amp; IFERROR(IF(K10=ROUND(E10-H10,0)," "," Стр. 03, Гр. 9 [K10]  д.б. = [Окр(E10-H10,0)] {" &amp; ROUND(E10-H10,0) &amp; "}.")," ")</f>
        <v xml:space="preserve">      </v>
      </c>
    </row>
    <row r="11" spans="1:12" ht="30" customHeight="1" x14ac:dyDescent="0.25">
      <c r="A11" s="2" t="s">
        <v>45</v>
      </c>
      <c r="B11" s="1" t="s">
        <v>46</v>
      </c>
      <c r="C11" s="7"/>
      <c r="D11" s="7"/>
      <c r="E11" s="7"/>
      <c r="F11" s="7"/>
      <c r="G11" s="7"/>
      <c r="H11" s="7"/>
      <c r="I11" s="7"/>
      <c r="J11" s="7"/>
      <c r="K11" s="7"/>
      <c r="L11" s="3" t="str">
        <f>IFERROR(IF(C11=ROUND(SUM(D11:E11),0)," "," Стр. 04, Гр. 1 [C11]  д.б. = [Окр(Сум(D11:E11),0)] {" &amp; ROUND(SUM(D11:E11),0) &amp; "}.")," ") &amp; IFERROR(IF(F11=ROUND(SUM(G11:H11),0)," "," Стр. 04, Гр. 4 [F11]  д.б. = [Окр(Сум(G11:H11),0)] {" &amp; ROUND(SUM(G11:H11),0) &amp; "}.")," ") &amp; IFERROR(IF(I11=ROUND(SUM(J11:K11),0)," "," Стр. 04, Гр. 7 [I11]  д.б. = [Окр(Сум(J11:K11),0)] {" &amp; ROUND(SUM(J11:K11),0) &amp; "}.")," ") &amp; IFERROR(IF(I11=ROUND(C11-F11,0)," "," Стр. 04, Гр. 7 [I11]  д.б. = [Окр(C11-F11,0)] {" &amp; ROUND(C11-F11,0) &amp; "}.")," ") &amp; IFERROR(IF(J11=ROUND(D11-G11,0)," "," Стр. 04, Гр. 8 [J11]  д.б. = [Окр(D11-G11,0)] {" &amp; ROUND(D11-G11,0) &amp; "}.")," ") &amp; IFERROR(IF(K11=ROUND(E11-H11,0)," "," Стр. 04, Гр. 9 [K11]  д.б. = [Окр(E11-H11,0)] {" &amp; ROUND(E11-H11,0) &amp; "}.")," ")</f>
        <v xml:space="preserve">      </v>
      </c>
    </row>
    <row r="12" spans="1:12" ht="30" customHeight="1" x14ac:dyDescent="0.25">
      <c r="A12" s="2" t="s">
        <v>47</v>
      </c>
      <c r="B12" s="1" t="s">
        <v>48</v>
      </c>
      <c r="C12" s="7"/>
      <c r="D12" s="7"/>
      <c r="E12" s="7"/>
      <c r="F12" s="7"/>
      <c r="G12" s="7"/>
      <c r="H12" s="7"/>
      <c r="I12" s="7"/>
      <c r="J12" s="7"/>
      <c r="K12" s="7"/>
      <c r="L12" s="3" t="str">
        <f>IFERROR(IF(C12=ROUND(SUM(D12:E12),0)," "," Стр. 05, Гр. 1 [C12]  д.б. = [Окр(Сум(D12:E12),0)] {" &amp; ROUND(SUM(D12:E12),0) &amp; "}.")," ") &amp; IFERROR(IF(F12=ROUND(SUM(G12:H12),0)," "," Стр. 05, Гр. 4 [F12]  д.б. = [Окр(Сум(G12:H12),0)] {" &amp; ROUND(SUM(G12:H12),0) &amp; "}.")," ") &amp; IFERROR(IF(I12=ROUND(SUM(J12:K12),0)," "," Стр. 05, Гр. 7 [I12]  д.б. = [Окр(Сум(J12:K12),0)] {" &amp; ROUND(SUM(J12:K12),0) &amp; "}.")," ") &amp; IFERROR(IF(I12=ROUND(C12-F12,0)," "," Стр. 05, Гр. 7 [I12]  д.б. = [Окр(C12-F12,0)] {" &amp; ROUND(C12-F12,0) &amp; "}.")," ") &amp; IFERROR(IF(J12=ROUND(D12-G12,0)," "," Стр. 05, Гр. 8 [J12]  д.б. = [Окр(D12-G12,0)] {" &amp; ROUND(D12-G12,0) &amp; "}.")," ") &amp; IFERROR(IF(K12=ROUND(E12-H12,0)," "," Стр. 05, Гр. 9 [K12]  д.б. = [Окр(E12-H12,0)] {" &amp; ROUND(E12-H12,0) &amp; "}.")," ")</f>
        <v xml:space="preserve">      </v>
      </c>
    </row>
    <row r="13" spans="1:12" ht="30" customHeight="1" x14ac:dyDescent="0.25">
      <c r="A13" s="2" t="s">
        <v>49</v>
      </c>
      <c r="B13" s="1" t="s">
        <v>50</v>
      </c>
      <c r="C13" s="7"/>
      <c r="D13" s="7"/>
      <c r="E13" s="7"/>
      <c r="F13" s="7"/>
      <c r="G13" s="7"/>
      <c r="H13" s="7"/>
      <c r="I13" s="7"/>
      <c r="J13" s="7"/>
      <c r="K13" s="7"/>
      <c r="L13" s="3" t="str">
        <f>IFERROR(IF(C13=ROUND(SUM(D13:E13),0)," "," Стр. 06, Гр. 1 [C13]  д.б. = [Окр(Сум(D13:E13),0)] {" &amp; ROUND(SUM(D13:E13),0) &amp; "}.")," ") &amp; IFERROR(IF(F13=ROUND(SUM(G13:H13),0)," "," Стр. 06, Гр. 4 [F13]  д.б. = [Окр(Сум(G13:H13),0)] {" &amp; ROUND(SUM(G13:H13),0) &amp; "}.")," ") &amp; IFERROR(IF(I13=ROUND(SUM(J13:K13),0)," "," Стр. 06, Гр. 7 [I13]  д.б. = [Окр(Сум(J13:K13),0)] {" &amp; ROUND(SUM(J13:K13),0) &amp; "}.")," ") &amp; IFERROR(IF(I13=ROUND(C13-F13,0)," "," Стр. 06, Гр. 7 [I13]  д.б. = [Окр(C13-F13,0)] {" &amp; ROUND(C13-F13,0) &amp; "}.")," ") &amp; IFERROR(IF(J13=ROUND(D13-G13,0)," "," Стр. 06, Гр. 8 [J13]  д.б. = [Окр(D13-G13,0)] {" &amp; ROUND(D13-G13,0) &amp; "}.")," ") &amp; IFERROR(IF(K13=ROUND(E13-H13,0)," "," Стр. 06, Гр. 9 [K13]  д.б. = [Окр(E13-H13,0)] {" &amp; ROUND(E13-H13,0) &amp; "}.")," ")</f>
        <v xml:space="preserve">      </v>
      </c>
    </row>
    <row r="14" spans="1:12" ht="30" customHeight="1" x14ac:dyDescent="0.25">
      <c r="A14" s="2" t="s">
        <v>51</v>
      </c>
      <c r="B14" s="1" t="s">
        <v>52</v>
      </c>
      <c r="C14" s="7"/>
      <c r="D14" s="7"/>
      <c r="E14" s="7"/>
      <c r="F14" s="7"/>
      <c r="G14" s="7"/>
      <c r="H14" s="7"/>
      <c r="I14" s="7"/>
      <c r="J14" s="7"/>
      <c r="K14" s="7"/>
      <c r="L14" s="3" t="str">
        <f>IFERROR(IF(C14=ROUND(SUM(D14:E14),0)," "," Стр. 07, Гр. 1 [C14]  д.б. = [Окр(Сум(D14:E14),0)] {" &amp; ROUND(SUM(D14:E14),0) &amp; "}.")," ") &amp; IFERROR(IF(F14=ROUND(SUM(G14:H14),0)," "," Стр. 07, Гр. 4 [F14]  д.б. = [Окр(Сум(G14:H14),0)] {" &amp; ROUND(SUM(G14:H14),0) &amp; "}.")," ") &amp; IFERROR(IF(I14=ROUND(SUM(J14:K14),0)," "," Стр. 07, Гр. 7 [I14]  д.б. = [Окр(Сум(J14:K14),0)] {" &amp; ROUND(SUM(J14:K14),0) &amp; "}.")," ") &amp; IFERROR(IF(I14=ROUND(C14-F14,0)," "," Стр. 07, Гр. 7 [I14]  д.б. = [Окр(C14-F14,0)] {" &amp; ROUND(C14-F14,0) &amp; "}.")," ") &amp; IFERROR(IF(J14=ROUND(D14-G14,0)," "," Стр. 07, Гр. 8 [J14]  д.б. = [Окр(D14-G14,0)] {" &amp; ROUND(D14-G14,0) &amp; "}.")," ") &amp; IFERROR(IF(K14=ROUND(E14-H14,0)," "," Стр. 07, Гр. 9 [K14]  д.б. = [Окр(E14-H14,0)] {" &amp; ROUND(E14-H14,0) &amp; "}.")," ")</f>
        <v xml:space="preserve">      </v>
      </c>
    </row>
    <row r="15" spans="1:12" ht="30" customHeight="1" x14ac:dyDescent="0.25">
      <c r="A15" s="2" t="s">
        <v>53</v>
      </c>
      <c r="B15" s="1" t="s">
        <v>54</v>
      </c>
      <c r="C15" s="7"/>
      <c r="D15" s="7"/>
      <c r="E15" s="7"/>
      <c r="F15" s="7"/>
      <c r="G15" s="7"/>
      <c r="H15" s="7"/>
      <c r="I15" s="7"/>
      <c r="J15" s="7"/>
      <c r="K15" s="7"/>
      <c r="L15" s="3" t="str">
        <f>IFERROR(IF(C15=ROUND(SUM(D15:E15),0)," "," Стр. 08, Гр. 1 [C15]  д.б. = [Окр(Сум(D15:E15),0)] {" &amp; ROUND(SUM(D15:E15),0) &amp; "}.")," ") &amp; IFERROR(IF(F15=ROUND(SUM(G15:H15),0)," "," Стр. 08, Гр. 4 [F15]  д.б. = [Окр(Сум(G15:H15),0)] {" &amp; ROUND(SUM(G15:H15),0) &amp; "}.")," ") &amp; IFERROR(IF(I15=ROUND(SUM(J15:K15),0)," "," Стр. 08, Гр. 7 [I15]  д.б. = [Окр(Сум(J15:K15),0)] {" &amp; ROUND(SUM(J15:K15),0) &amp; "}.")," ") &amp; IFERROR(IF(I15=ROUND(C15-F15,0)," "," Стр. 08, Гр. 7 [I15]  д.б. = [Окр(C15-F15,0)] {" &amp; ROUND(C15-F15,0) &amp; "}.")," ") &amp; IFERROR(IF(J15=ROUND(D15-G15,0)," "," Стр. 08, Гр. 8 [J15]  д.б. = [Окр(D15-G15,0)] {" &amp; ROUND(D15-G15,0) &amp; "}.")," ") &amp; IFERROR(IF(K15=ROUND(E15-H15,0)," "," Стр. 08, Гр. 9 [K15]  д.б. = [Окр(E15-H15,0)] {" &amp; ROUND(E15-H15,0) &amp; "}.")," ")</f>
        <v xml:space="preserve">      </v>
      </c>
    </row>
    <row r="16" spans="1:12" ht="30" customHeight="1" x14ac:dyDescent="0.25">
      <c r="A16" s="2" t="s">
        <v>55</v>
      </c>
      <c r="B16" s="1" t="s">
        <v>56</v>
      </c>
      <c r="C16" s="7"/>
      <c r="D16" s="7"/>
      <c r="E16" s="7"/>
      <c r="F16" s="7"/>
      <c r="G16" s="7"/>
      <c r="H16" s="7"/>
      <c r="I16" s="7"/>
      <c r="J16" s="7"/>
      <c r="K16" s="7"/>
      <c r="L16" s="3" t="str">
        <f>IFERROR(IF(C16=ROUND(SUM(D16:E16),0)," "," Стр. 09, Гр. 1 [C16]  д.б. = [Окр(Сум(D16:E16),0)] {" &amp; ROUND(SUM(D16:E16),0) &amp; "}.")," ") &amp; IFERROR(IF(F16=ROUND(SUM(G16:H16),0)," "," Стр. 09, Гр. 4 [F16]  д.б. = [Окр(Сум(G16:H16),0)] {" &amp; ROUND(SUM(G16:H16),0) &amp; "}.")," ") &amp; IFERROR(IF(I16=ROUND(SUM(J16:K16),0)," "," Стр. 09, Гр. 7 [I16]  д.б. = [Окр(Сум(J16:K16),0)] {" &amp; ROUND(SUM(J16:K16),0) &amp; "}.")," ") &amp; IFERROR(IF(I16=ROUND(C16-F16,0)," "," Стр. 09, Гр. 7 [I16]  д.б. = [Окр(C16-F16,0)] {" &amp; ROUND(C16-F16,0) &amp; "}.")," ") &amp; IFERROR(IF(J16=ROUND(D16-G16,0)," "," Стр. 09, Гр. 8 [J16]  д.б. = [Окр(D16-G16,0)] {" &amp; ROUND(D16-G16,0) &amp; "}.")," ") &amp; IFERROR(IF(K16=ROUND(E16-H16,0)," "," Стр. 09, Гр. 9 [K16]  д.б. = [Окр(E16-H16,0)] {" &amp; ROUND(E16-H16,0) &amp; "}.")," ")</f>
        <v xml:space="preserve">      </v>
      </c>
    </row>
    <row r="17" spans="1:12" ht="30" customHeight="1" x14ac:dyDescent="0.25">
      <c r="A17" s="2" t="s">
        <v>57</v>
      </c>
      <c r="B17" s="1" t="s">
        <v>58</v>
      </c>
      <c r="C17" s="7"/>
      <c r="D17" s="7"/>
      <c r="E17" s="7"/>
      <c r="F17" s="7"/>
      <c r="G17" s="7"/>
      <c r="H17" s="7"/>
      <c r="I17" s="7"/>
      <c r="J17" s="7"/>
      <c r="K17" s="7"/>
      <c r="L17" s="3" t="str">
        <f>IFERROR(IF(C17=ROUND(SUM(D17:E17),0)," "," Стр. 10, Гр. 1 [C17]  д.б. = [Окр(Сум(D17:E17),0)] {" &amp; ROUND(SUM(D17:E17),0) &amp; "}.")," ") &amp; IFERROR(IF(F17=ROUND(SUM(G17:H17),0)," "," Стр. 10, Гр. 4 [F17]  д.б. = [Окр(Сум(G17:H17),0)] {" &amp; ROUND(SUM(G17:H17),0) &amp; "}.")," ") &amp; IFERROR(IF(I17=ROUND(SUM(J17:K17),0)," "," Стр. 10, Гр. 7 [I17]  д.б. = [Окр(Сум(J17:K17),0)] {" &amp; ROUND(SUM(J17:K17),0) &amp; "}.")," ") &amp; IFERROR(IF(I17=ROUND(C17-F17,0)," "," Стр. 10, Гр. 7 [I17]  д.б. = [Окр(C17-F17,0)] {" &amp; ROUND(C17-F17,0) &amp; "}.")," ") &amp; IFERROR(IF(J17=ROUND(D17-G17,0)," "," Стр. 10, Гр. 8 [J17]  д.б. = [Окр(D17-G17,0)] {" &amp; ROUND(D17-G17,0) &amp; "}.")," ") &amp; IFERROR(IF(K17=ROUND(E17-H17,0)," "," Стр. 10, Гр. 9 [K17]  д.б. = [Окр(E17-H17,0)] {" &amp; ROUND(E17-H17,0) &amp; "}.")," ")</f>
        <v xml:space="preserve">      </v>
      </c>
    </row>
    <row r="18" spans="1:12" ht="30" customHeight="1" x14ac:dyDescent="0.25">
      <c r="A18" s="2" t="s">
        <v>59</v>
      </c>
      <c r="B18" s="1" t="s">
        <v>60</v>
      </c>
      <c r="C18" s="7"/>
      <c r="D18" s="7"/>
      <c r="E18" s="7"/>
      <c r="F18" s="7"/>
      <c r="G18" s="7"/>
      <c r="H18" s="7"/>
      <c r="I18" s="7"/>
      <c r="J18" s="7"/>
      <c r="K18" s="7"/>
      <c r="L18" s="3" t="str">
        <f>IFERROR(IF(C18=ROUND(SUM(D18:E18),0)," "," Стр. 11, Гр. 1 [C18]  д.б. = [Окр(Сум(D18:E18),0)] {" &amp; ROUND(SUM(D18:E18),0) &amp; "}.")," ") &amp; IFERROR(IF(F18=ROUND(SUM(G18:H18),0)," "," Стр. 11, Гр. 4 [F18]  д.б. = [Окр(Сум(G18:H18),0)] {" &amp; ROUND(SUM(G18:H18),0) &amp; "}.")," ") &amp; IFERROR(IF(I18=ROUND(SUM(J18:K18),0)," "," Стр. 11, Гр. 7 [I18]  д.б. = [Окр(Сум(J18:K18),0)] {" &amp; ROUND(SUM(J18:K18),0) &amp; "}.")," ") &amp; IFERROR(IF(I18=ROUND(C18-F18,0)," "," Стр. 11, Гр. 7 [I18]  д.б. = [Окр(C18-F18,0)] {" &amp; ROUND(C18-F18,0) &amp; "}.")," ") &amp; IFERROR(IF(J18=ROUND(D18-G18,0)," "," Стр. 11, Гр. 8 [J18]  д.б. = [Окр(D18-G18,0)] {" &amp; ROUND(D18-G18,0) &amp; "}.")," ") &amp; IFERROR(IF(K18=ROUND(E18-H18,0)," "," Стр. 11, Гр. 9 [K18]  д.б. = [Окр(E18-H18,0)] {" &amp; ROUND(E18-H18,0) &amp; "}.")," ")</f>
        <v xml:space="preserve">      </v>
      </c>
    </row>
    <row r="19" spans="1:12" ht="30" customHeight="1" x14ac:dyDescent="0.25">
      <c r="A19" s="2" t="s">
        <v>61</v>
      </c>
      <c r="B19" s="1" t="s">
        <v>62</v>
      </c>
      <c r="C19" s="7"/>
      <c r="D19" s="7"/>
      <c r="E19" s="7"/>
      <c r="F19" s="7"/>
      <c r="G19" s="7"/>
      <c r="H19" s="7"/>
      <c r="I19" s="7"/>
      <c r="J19" s="7"/>
      <c r="K19" s="7"/>
      <c r="L19" s="3" t="str">
        <f>IFERROR(IF(C19=ROUND(SUM(D19:E19),0)," "," Стр. 12, Гр. 1 [C19]  д.б. = [Окр(Сум(D19:E19),0)] {" &amp; ROUND(SUM(D19:E19),0) &amp; "}.")," ") &amp; IFERROR(IF(F19=ROUND(SUM(G19:H19),0)," "," Стр. 12, Гр. 4 [F19]  д.б. = [Окр(Сум(G19:H19),0)] {" &amp; ROUND(SUM(G19:H19),0) &amp; "}.")," ") &amp; IFERROR(IF(I19=ROUND(SUM(J19:K19),0)," "," Стр. 12, Гр. 7 [I19]  д.б. = [Окр(Сум(J19:K19),0)] {" &amp; ROUND(SUM(J19:K19),0) &amp; "}.")," ") &amp; IFERROR(IF(I19=ROUND(C19-F19,0)," "," Стр. 12, Гр. 7 [I19]  д.б. = [Окр(C19-F19,0)] {" &amp; ROUND(C19-F19,0) &amp; "}.")," ") &amp; IFERROR(IF(J19=ROUND(D19-G19,0)," "," Стр. 12, Гр. 8 [J19]  д.б. = [Окр(D19-G19,0)] {" &amp; ROUND(D19-G19,0) &amp; "}.")," ") &amp; IFERROR(IF(K19=ROUND(E19-H19,0)," "," Стр. 12, Гр. 9 [K19]  д.б. = [Окр(E19-H19,0)] {" &amp; ROUND(E19-H19,0) &amp; "}.")," ")</f>
        <v xml:space="preserve">      </v>
      </c>
    </row>
    <row r="20" spans="1:12" ht="30" customHeight="1" x14ac:dyDescent="0.25">
      <c r="A20" s="2" t="s">
        <v>63</v>
      </c>
      <c r="B20" s="1" t="s">
        <v>64</v>
      </c>
      <c r="C20" s="7"/>
      <c r="D20" s="7"/>
      <c r="E20" s="7"/>
      <c r="F20" s="7"/>
      <c r="G20" s="7"/>
      <c r="H20" s="7"/>
      <c r="I20" s="7"/>
      <c r="J20" s="7"/>
      <c r="K20" s="7"/>
      <c r="L20" s="3" t="str">
        <f>IFERROR(IF(C20=ROUND(SUM(D20:E20),0)," "," Стр. 13, Гр. 1 [C20]  д.б. = [Окр(Сум(D20:E20),0)] {" &amp; ROUND(SUM(D20:E20),0) &amp; "}.")," ") &amp; IFERROR(IF(F20=ROUND(SUM(G20:H20),0)," "," Стр. 13, Гр. 4 [F20]  д.б. = [Окр(Сум(G20:H20),0)] {" &amp; ROUND(SUM(G20:H20),0) &amp; "}.")," ") &amp; IFERROR(IF(I20=ROUND(SUM(J20:K20),0)," "," Стр. 13, Гр. 7 [I20]  д.б. = [Окр(Сум(J20:K20),0)] {" &amp; ROUND(SUM(J20:K20),0) &amp; "}.")," ") &amp; IFERROR(IF(I20=ROUND(C20-F20,0)," "," Стр. 13, Гр. 7 [I20]  д.б. = [Окр(C20-F20,0)] {" &amp; ROUND(C20-F20,0) &amp; "}.")," ") &amp; IFERROR(IF(J20=ROUND(D20-G20,0)," "," Стр. 13, Гр. 8 [J20]  д.б. = [Окр(D20-G20,0)] {" &amp; ROUND(D20-G20,0) &amp; "}.")," ") &amp; IFERROR(IF(K20=ROUND(E20-H20,0)," "," Стр. 13, Гр. 9 [K20]  д.б. = [Окр(E20-H20,0)] {" &amp; ROUND(E20-H20,0) &amp; "}.")," ")</f>
        <v xml:space="preserve">      </v>
      </c>
    </row>
    <row r="21" spans="1:12" ht="30" customHeight="1" x14ac:dyDescent="0.25">
      <c r="A21" s="2" t="s">
        <v>65</v>
      </c>
      <c r="B21" s="1" t="s">
        <v>66</v>
      </c>
      <c r="C21" s="7"/>
      <c r="D21" s="7"/>
      <c r="E21" s="7"/>
      <c r="F21" s="7"/>
      <c r="G21" s="7"/>
      <c r="H21" s="7"/>
      <c r="I21" s="7"/>
      <c r="J21" s="7"/>
      <c r="K21" s="7"/>
      <c r="L21" s="3" t="str">
        <f>IFERROR(IF(C21=ROUND(SUM(D21:E21),0)," "," Стр. 14, Гр. 1 [C21]  д.б. = [Окр(Сум(D21:E21),0)] {" &amp; ROUND(SUM(D21:E21),0) &amp; "}.")," ") &amp; IFERROR(IF(F21=ROUND(SUM(G21:H21),0)," "," Стр. 14, Гр. 4 [F21]  д.б. = [Окр(Сум(G21:H21),0)] {" &amp; ROUND(SUM(G21:H21),0) &amp; "}.")," ") &amp; IFERROR(IF(I21=ROUND(SUM(J21:K21),0)," "," Стр. 14, Гр. 7 [I21]  д.б. = [Окр(Сум(J21:K21),0)] {" &amp; ROUND(SUM(J21:K21),0) &amp; "}.")," ") &amp; IFERROR(IF(I21=ROUND(C21-F21,0)," "," Стр. 14, Гр. 7 [I21]  д.б. = [Окр(C21-F21,0)] {" &amp; ROUND(C21-F21,0) &amp; "}.")," ") &amp; IFERROR(IF(J21=ROUND(D21-G21,0)," "," Стр. 14, Гр. 8 [J21]  д.б. = [Окр(D21-G21,0)] {" &amp; ROUND(D21-G21,0) &amp; "}.")," ") &amp; IFERROR(IF(K21=ROUND(E21-H21,0)," "," Стр. 14, Гр. 9 [K21]  д.б. = [Окр(E21-H21,0)] {" &amp; ROUND(E21-H21,0) &amp; "}.")," ")</f>
        <v xml:space="preserve">      </v>
      </c>
    </row>
    <row r="22" spans="1:12" ht="30" customHeight="1" x14ac:dyDescent="0.25">
      <c r="A22" s="2" t="s">
        <v>67</v>
      </c>
      <c r="B22" s="1" t="s">
        <v>68</v>
      </c>
      <c r="C22" s="7"/>
      <c r="D22" s="7"/>
      <c r="E22" s="7"/>
      <c r="F22" s="7"/>
      <c r="G22" s="7"/>
      <c r="H22" s="7"/>
      <c r="I22" s="7"/>
      <c r="J22" s="7"/>
      <c r="K22" s="7"/>
      <c r="L22" s="3" t="str">
        <f>IFERROR(IF(C22=ROUND(SUM(D22:E22),0)," "," Стр. 15, Гр. 1 [C22]  д.б. = [Окр(Сум(D22:E22),0)] {" &amp; ROUND(SUM(D22:E22),0) &amp; "}.")," ") &amp; IFERROR(IF(F22=ROUND(SUM(G22:H22),0)," "," Стр. 15, Гр. 4 [F22]  д.б. = [Окр(Сум(G22:H22),0)] {" &amp; ROUND(SUM(G22:H22),0) &amp; "}.")," ") &amp; IFERROR(IF(I22=ROUND(SUM(J22:K22),0)," "," Стр. 15, Гр. 7 [I22]  д.б. = [Окр(Сум(J22:K22),0)] {" &amp; ROUND(SUM(J22:K22),0) &amp; "}.")," ") &amp; IFERROR(IF(I22=ROUND(C22-F22,0)," "," Стр. 15, Гр. 7 [I22]  д.б. = [Окр(C22-F22,0)] {" &amp; ROUND(C22-F22,0) &amp; "}.")," ") &amp; IFERROR(IF(J22=ROUND(D22-G22,0)," "," Стр. 15, Гр. 8 [J22]  д.б. = [Окр(D22-G22,0)] {" &amp; ROUND(D22-G22,0) &amp; "}.")," ") &amp; IFERROR(IF(K22=ROUND(E22-H22,0)," "," Стр. 15, Гр. 9 [K22]  д.б. = [Окр(E22-H22,0)] {" &amp; ROUND(E22-H22,0) &amp; "}.")," ")</f>
        <v xml:space="preserve">      </v>
      </c>
    </row>
    <row r="23" spans="1:12" ht="30" customHeight="1" x14ac:dyDescent="0.25">
      <c r="A23" s="2" t="s">
        <v>69</v>
      </c>
      <c r="B23" s="1" t="s">
        <v>70</v>
      </c>
      <c r="C23" s="7"/>
      <c r="D23" s="7"/>
      <c r="E23" s="7"/>
      <c r="F23" s="7"/>
      <c r="G23" s="7"/>
      <c r="H23" s="7"/>
      <c r="I23" s="7"/>
      <c r="J23" s="7"/>
      <c r="K23" s="7"/>
      <c r="L23" s="3" t="str">
        <f>IFERROR(IF(C23=ROUND(SUM(D23:E23),0)," "," Стр. 16, Гр. 1 [C23]  д.б. = [Окр(Сум(D23:E23),0)] {" &amp; ROUND(SUM(D23:E23),0) &amp; "}.")," ") &amp; IFERROR(IF(F23=ROUND(SUM(G23:H23),0)," "," Стр. 16, Гр. 4 [F23]  д.б. = [Окр(Сум(G23:H23),0)] {" &amp; ROUND(SUM(G23:H23),0) &amp; "}.")," ") &amp; IFERROR(IF(I23=ROUND(SUM(J23:K23),0)," "," Стр. 16, Гр. 7 [I23]  д.б. = [Окр(Сум(J23:K23),0)] {" &amp; ROUND(SUM(J23:K23),0) &amp; "}.")," ") &amp; IFERROR(IF(I23=ROUND(C23-F23,0)," "," Стр. 16, Гр. 7 [I23]  д.б. = [Окр(C23-F23,0)] {" &amp; ROUND(C23-F23,0) &amp; "}.")," ") &amp; IFERROR(IF(J23=ROUND(D23-G23,0)," "," Стр. 16, Гр. 8 [J23]  д.б. = [Окр(D23-G23,0)] {" &amp; ROUND(D23-G23,0) &amp; "}.")," ") &amp; IFERROR(IF(K23=ROUND(E23-H23,0)," "," Стр. 16, Гр. 9 [K23]  д.б. = [Окр(E23-H23,0)] {" &amp; ROUND(E23-H23,0) &amp; "}.")," ")</f>
        <v xml:space="preserve">      </v>
      </c>
    </row>
    <row r="24" spans="1:12" ht="30" customHeight="1" x14ac:dyDescent="0.25">
      <c r="A24" s="2" t="s">
        <v>71</v>
      </c>
      <c r="B24" s="1" t="s">
        <v>72</v>
      </c>
      <c r="C24" s="7"/>
      <c r="D24" s="7"/>
      <c r="E24" s="7"/>
      <c r="F24" s="7"/>
      <c r="G24" s="7"/>
      <c r="H24" s="7"/>
      <c r="I24" s="7"/>
      <c r="J24" s="7"/>
      <c r="K24" s="7"/>
      <c r="L24" s="3" t="str">
        <f>IFERROR(IF(C24=ROUND(SUM(D24:E24),0)," "," Стр. 17, Гр. 1 [C24]  д.б. = [Окр(Сум(D24:E24),0)] {" &amp; ROUND(SUM(D24:E24),0) &amp; "}.")," ") &amp; IFERROR(IF(F24=ROUND(SUM(G24:H24),0)," "," Стр. 17, Гр. 4 [F24]  д.б. = [Окр(Сум(G24:H24),0)] {" &amp; ROUND(SUM(G24:H24),0) &amp; "}.")," ") &amp; IFERROR(IF(I24=ROUND(SUM(J24:K24),0)," "," Стр. 17, Гр. 7 [I24]  д.б. = [Окр(Сум(J24:K24),0)] {" &amp; ROUND(SUM(J24:K24),0) &amp; "}.")," ") &amp; IFERROR(IF(I24=ROUND(C24-F24,0)," "," Стр. 17, Гр. 7 [I24]  д.б. = [Окр(C24-F24,0)] {" &amp; ROUND(C24-F24,0) &amp; "}.")," ") &amp; IFERROR(IF(J24=ROUND(D24-G24,0)," "," Стр. 17, Гр. 8 [J24]  д.б. = [Окр(D24-G24,0)] {" &amp; ROUND(D24-G24,0) &amp; "}.")," ") &amp; IFERROR(IF(K24=ROUND(E24-H24,0)," "," Стр. 17, Гр. 9 [K24]  д.б. = [Окр(E24-H24,0)] {" &amp; ROUND(E24-H24,0) &amp; "}.")," ")</f>
        <v xml:space="preserve">      </v>
      </c>
    </row>
    <row r="25" spans="1:12" ht="30" customHeight="1" x14ac:dyDescent="0.25">
      <c r="A25" s="2" t="s">
        <v>73</v>
      </c>
      <c r="B25" s="1" t="s">
        <v>74</v>
      </c>
      <c r="C25" s="7"/>
      <c r="D25" s="7"/>
      <c r="E25" s="7"/>
      <c r="F25" s="7"/>
      <c r="G25" s="7"/>
      <c r="H25" s="7"/>
      <c r="I25" s="7"/>
      <c r="J25" s="7"/>
      <c r="K25" s="7"/>
      <c r="L25" s="3" t="str">
        <f>IFERROR(IF(C25=ROUND(SUM(D25:E25),0)," "," Стр. 18, Гр. 1 [C25]  д.б. = [Окр(Сум(D25:E25),0)] {" &amp; ROUND(SUM(D25:E25),0) &amp; "}.")," ") &amp; IFERROR(IF(F25=ROUND(SUM(G25:H25),0)," "," Стр. 18, Гр. 4 [F25]  д.б. = [Окр(Сум(G25:H25),0)] {" &amp; ROUND(SUM(G25:H25),0) &amp; "}.")," ") &amp; IFERROR(IF(I25=ROUND(SUM(J25:K25),0)," "," Стр. 18, Гр. 7 [I25]  д.б. = [Окр(Сум(J25:K25),0)] {" &amp; ROUND(SUM(J25:K25),0) &amp; "}.")," ") &amp; IFERROR(IF(I25=ROUND(C25-F25,0)," "," Стр. 18, Гр. 7 [I25]  д.б. = [Окр(C25-F25,0)] {" &amp; ROUND(C25-F25,0) &amp; "}.")," ") &amp; IFERROR(IF(J25=ROUND(D25-G25,0)," "," Стр. 18, Гр. 8 [J25]  д.б. = [Окр(D25-G25,0)] {" &amp; ROUND(D25-G25,0) &amp; "}.")," ") &amp; IFERROR(IF(K25=ROUND(E25-H25,0)," "," Стр. 18, Гр. 9 [K25]  д.б. = [Окр(E25-H25,0)] {" &amp; ROUND(E25-H25,0) &amp; "}.")," ")</f>
        <v xml:space="preserve">      </v>
      </c>
    </row>
    <row r="26" spans="1:12" ht="30" customHeight="1" x14ac:dyDescent="0.25">
      <c r="A26" s="2" t="s">
        <v>75</v>
      </c>
      <c r="B26" s="1" t="s">
        <v>76</v>
      </c>
      <c r="C26" s="7"/>
      <c r="D26" s="7"/>
      <c r="E26" s="7"/>
      <c r="F26" s="7"/>
      <c r="G26" s="7"/>
      <c r="H26" s="7"/>
      <c r="I26" s="7"/>
      <c r="J26" s="7"/>
      <c r="K26" s="7"/>
      <c r="L26" s="3" t="str">
        <f>IFERROR(IF(C26=ROUND(SUM(D26:E26),0)," "," Стр. 19, Гр. 1 [C26]  д.б. = [Окр(Сум(D26:E26),0)] {" &amp; ROUND(SUM(D26:E26),0) &amp; "}.")," ") &amp; IFERROR(IF(F26=ROUND(SUM(G26:H26),0)," "," Стр. 19, Гр. 4 [F26]  д.б. = [Окр(Сум(G26:H26),0)] {" &amp; ROUND(SUM(G26:H26),0) &amp; "}.")," ") &amp; IFERROR(IF(I26=ROUND(SUM(J26:K26),0)," "," Стр. 19, Гр. 7 [I26]  д.б. = [Окр(Сум(J26:K26),0)] {" &amp; ROUND(SUM(J26:K26),0) &amp; "}.")," ") &amp; IFERROR(IF(I26=ROUND(C26-F26,0)," "," Стр. 19, Гр. 7 [I26]  д.б. = [Окр(C26-F26,0)] {" &amp; ROUND(C26-F26,0) &amp; "}.")," ") &amp; IFERROR(IF(J26=ROUND(D26-G26,0)," "," Стр. 19, Гр. 8 [J26]  д.б. = [Окр(D26-G26,0)] {" &amp; ROUND(D26-G26,0) &amp; "}.")," ") &amp; IFERROR(IF(K26=ROUND(E26-H26,0)," "," Стр. 19, Гр. 9 [K26]  д.б. = [Окр(E26-H26,0)] {" &amp; ROUND(E26-H26,0) &amp; "}.")," ")</f>
        <v xml:space="preserve">      </v>
      </c>
    </row>
    <row r="27" spans="1:12" ht="30" customHeight="1" x14ac:dyDescent="0.25">
      <c r="A27" s="2" t="s">
        <v>77</v>
      </c>
      <c r="B27" s="1"/>
      <c r="C27" s="11"/>
      <c r="D27" s="11"/>
      <c r="E27" s="11"/>
      <c r="F27" s="11"/>
      <c r="G27" s="11"/>
      <c r="H27" s="11"/>
      <c r="I27" s="11"/>
      <c r="J27" s="11"/>
      <c r="K27" s="11"/>
    </row>
    <row r="28" spans="1:12" ht="30" customHeight="1" x14ac:dyDescent="0.25">
      <c r="A28" s="2" t="s">
        <v>78</v>
      </c>
      <c r="B28" s="1" t="s">
        <v>79</v>
      </c>
      <c r="C28" s="7"/>
      <c r="D28" s="7"/>
      <c r="E28" s="7"/>
      <c r="F28" s="7"/>
      <c r="G28" s="7"/>
      <c r="H28" s="7"/>
      <c r="I28" s="7"/>
      <c r="J28" s="7"/>
      <c r="K28" s="7"/>
      <c r="L28" s="3" t="str">
        <f>IFERROR(IF(C28=ROUND(SUM(D28:E28),0)," "," Стр. 20, Гр. 1 [C28]  д.б. = [Окр(Сум(D28:E28),0)] {" &amp; ROUND(SUM(D28:E28),0) &amp; "}.")," ") &amp; IFERROR(IF(F28=ROUND(SUM(G28:H28),0)," "," Стр. 20, Гр. 4 [F28]  д.б. = [Окр(Сум(G28:H28),0)] {" &amp; ROUND(SUM(G28:H28),0) &amp; "}.")," ") &amp; IFERROR(IF(I28=ROUND(SUM(J28:K28),0)," "," Стр. 20, Гр. 7 [I28]  д.б. = [Окр(Сум(J28:K28),0)] {" &amp; ROUND(SUM(J28:K28),0) &amp; "}.")," ") &amp; IFERROR(IF(I28=ROUND(C28-F28,0)," "," Стр. 20, Гр. 7 [I28]  д.б. = [Окр(C28-F28,0)] {" &amp; ROUND(C28-F28,0) &amp; "}.")," ") &amp; IFERROR(IF(J28=ROUND(D28-G28,0)," "," Стр. 20, Гр. 8 [J28]  д.б. = [Окр(D28-G28,0)] {" &amp; ROUND(D28-G28,0) &amp; "}.")," ") &amp; IFERROR(IF(K28=ROUND(E28-H28,0)," "," Стр. 20, Гр. 9 [K28]  д.б. = [Окр(E28-H28,0)] {" &amp; ROUND(E28-H28,0) &amp; "}.")," ")</f>
        <v xml:space="preserve">      </v>
      </c>
    </row>
    <row r="29" spans="1:12" ht="30" customHeight="1" x14ac:dyDescent="0.25">
      <c r="A29" s="2" t="s">
        <v>80</v>
      </c>
      <c r="B29" s="1" t="s">
        <v>81</v>
      </c>
      <c r="C29" s="7"/>
      <c r="D29" s="7"/>
      <c r="E29" s="7"/>
      <c r="F29" s="7"/>
      <c r="G29" s="7"/>
      <c r="H29" s="7"/>
      <c r="I29" s="7"/>
      <c r="J29" s="7"/>
      <c r="K29" s="7"/>
      <c r="L29" s="3" t="str">
        <f>IFERROR(IF(C29=ROUND(SUM(D29:E29),0)," "," Стр. 21, Гр. 1 [C29]  д.б. = [Окр(Сум(D29:E29),0)] {" &amp; ROUND(SUM(D29:E29),0) &amp; "}.")," ") &amp; IFERROR(IF(F29=ROUND(SUM(G29:H29),0)," "," Стр. 21, Гр. 4 [F29]  д.б. = [Окр(Сум(G29:H29),0)] {" &amp; ROUND(SUM(G29:H29),0) &amp; "}.")," ") &amp; IFERROR(IF(I29=ROUND(SUM(J29:K29),0)," "," Стр. 21, Гр. 7 [I29]  д.б. = [Окр(Сум(J29:K29),0)] {" &amp; ROUND(SUM(J29:K29),0) &amp; "}.")," ") &amp; IFERROR(IF(I29=ROUND(C29-F29,0)," "," Стр. 21, Гр. 7 [I29]  д.б. = [Окр(C29-F29,0)] {" &amp; ROUND(C29-F29,0) &amp; "}.")," ") &amp; IFERROR(IF(J29=ROUND(D29-G29,0)," "," Стр. 21, Гр. 8 [J29]  д.б. = [Окр(D29-G29,0)] {" &amp; ROUND(D29-G29,0) &amp; "}.")," ") &amp; IFERROR(IF(K29=ROUND(E29-H29,0)," "," Стр. 21, Гр. 9 [K29]  д.б. = [Окр(E29-H29,0)] {" &amp; ROUND(E29-H29,0) &amp; "}.")," ")</f>
        <v xml:space="preserve">      </v>
      </c>
    </row>
    <row r="30" spans="1:12" ht="30" customHeight="1" x14ac:dyDescent="0.25">
      <c r="A30" s="2" t="s">
        <v>82</v>
      </c>
      <c r="B30" s="1" t="s">
        <v>83</v>
      </c>
      <c r="C30" s="7"/>
      <c r="D30" s="7"/>
      <c r="E30" s="7"/>
      <c r="F30" s="7"/>
      <c r="G30" s="7"/>
      <c r="H30" s="7"/>
      <c r="I30" s="7"/>
      <c r="J30" s="7"/>
      <c r="K30" s="7"/>
      <c r="L30" s="3" t="str">
        <f>IFERROR(IF(C30=ROUND(SUM(D30:E30),0)," "," Стр. 22, Гр. 1 [C30]  д.б. = [Окр(Сум(D30:E30),0)] {" &amp; ROUND(SUM(D30:E30),0) &amp; "}.")," ") &amp; IFERROR(IF(F30=ROUND(SUM(G30:H30),0)," "," Стр. 22, Гр. 4 [F30]  д.б. = [Окр(Сум(G30:H30),0)] {" &amp; ROUND(SUM(G30:H30),0) &amp; "}.")," ") &amp; IFERROR(IF(I30=ROUND(SUM(J30:K30),0)," "," Стр. 22, Гр. 7 [I30]  д.б. = [Окр(Сум(J30:K30),0)] {" &amp; ROUND(SUM(J30:K30),0) &amp; "}.")," ") &amp; IFERROR(IF(I30=ROUND(C30-F30,0)," "," Стр. 22, Гр. 7 [I30]  д.б. = [Окр(C30-F30,0)] {" &amp; ROUND(C30-F30,0) &amp; "}.")," ") &amp; IFERROR(IF(J30=ROUND(D30-G30,0)," "," Стр. 22, Гр. 8 [J30]  д.б. = [Окр(D30-G30,0)] {" &amp; ROUND(D30-G30,0) &amp; "}.")," ") &amp; IFERROR(IF(K30=ROUND(E30-H30,0)," "," Стр. 22, Гр. 9 [K30]  д.б. = [Окр(E30-H30,0)] {" &amp; ROUND(E30-H30,0) &amp; "}.")," ")</f>
        <v xml:space="preserve">      </v>
      </c>
    </row>
    <row r="31" spans="1:12" ht="30" customHeight="1" x14ac:dyDescent="0.25">
      <c r="A31" s="2" t="s">
        <v>84</v>
      </c>
      <c r="B31" s="1" t="s">
        <v>85</v>
      </c>
      <c r="C31" s="7"/>
      <c r="D31" s="7"/>
      <c r="E31" s="7"/>
      <c r="F31" s="7"/>
      <c r="G31" s="7"/>
      <c r="H31" s="7"/>
      <c r="I31" s="7"/>
      <c r="J31" s="7"/>
      <c r="K31" s="7"/>
      <c r="L31" s="3" t="str">
        <f>IFERROR(IF(C31=ROUND(SUM(D31:E31),0)," "," Стр. 23, Гр. 1 [C31]  д.б. = [Окр(Сум(D31:E31),0)] {" &amp; ROUND(SUM(D31:E31),0) &amp; "}.")," ") &amp; IFERROR(IF(F31=ROUND(SUM(G31:H31),0)," "," Стр. 23, Гр. 4 [F31]  д.б. = [Окр(Сум(G31:H31),0)] {" &amp; ROUND(SUM(G31:H31),0) &amp; "}.")," ") &amp; IFERROR(IF(I31=ROUND(SUM(J31:K31),0)," "," Стр. 23, Гр. 7 [I31]  д.б. = [Окр(Сум(J31:K31),0)] {" &amp; ROUND(SUM(J31:K31),0) &amp; "}.")," ") &amp; IFERROR(IF(I31=ROUND(C31-F31,0)," "," Стр. 23, Гр. 7 [I31]  д.б. = [Окр(C31-F31,0)] {" &amp; ROUND(C31-F31,0) &amp; "}.")," ") &amp; IFERROR(IF(J31=ROUND(D31-G31,0)," "," Стр. 23, Гр. 8 [J31]  д.б. = [Окр(D31-G31,0)] {" &amp; ROUND(D31-G31,0) &amp; "}.")," ") &amp; IFERROR(IF(K31=ROUND(E31-H31,0)," "," Стр. 23, Гр. 9 [K31]  д.б. = [Окр(E31-H31,0)] {" &amp; ROUND(E31-H31,0) &amp; "}.")," ")</f>
        <v xml:space="preserve">      </v>
      </c>
    </row>
    <row r="32" spans="1:12" ht="30" customHeight="1" x14ac:dyDescent="0.25">
      <c r="A32" s="2" t="s">
        <v>86</v>
      </c>
      <c r="B32" s="1" t="s">
        <v>87</v>
      </c>
      <c r="C32" s="7"/>
      <c r="D32" s="7"/>
      <c r="E32" s="7"/>
      <c r="F32" s="7"/>
      <c r="G32" s="7"/>
      <c r="H32" s="7"/>
      <c r="I32" s="7"/>
      <c r="J32" s="7"/>
      <c r="K32" s="7"/>
      <c r="L32" s="3" t="str">
        <f>IFERROR(IF(C32=ROUND(SUM(C52:C54),0)," "," Стр. 24, Гр. 1 [C32]  д.б. = [Окр(Сум(C52:C54),0)] {" &amp; ROUND(SUM(C52:C54),0) &amp; "}.")," ") &amp; IFERROR(IF(C32&lt;=ROUND(SUM(C34:C50),0)," "," Стр. 24, Гр. 1 [C32]  д.б. &lt;= [Окр(Сум(C34:C50),0)] {" &amp; ROUND(SUM(C34:C50),0) &amp; "}.")," ") &amp; IFERROR(IF(D32=ROUND(SUM(D52:D54),0)," "," Стр. 24, Гр. 2 [D32]  д.б. = [Окр(Сум(D52:D54),0)] {" &amp; ROUND(SUM(D52:D54),0) &amp; "}.")," ") &amp; IFERROR(IF(D32&lt;=ROUND(SUM(D34:D50),0)," "," Стр. 24, Гр. 2 [D32]  д.б. &lt;= [Окр(Сум(D34:D50),0)] {" &amp; ROUND(SUM(D34:D50),0) &amp; "}.")," ") &amp; IFERROR(IF(E32=ROUND(SUM(E52:E54),0)," "," Стр. 24, Гр. 3 [E32]  д.б. = [Окр(Сум(E52:E54),0)] {" &amp; ROUND(SUM(E52:E54),0) &amp; "}.")," ") &amp; IFERROR(IF(E32&lt;=ROUND(SUM(E34:E50),0)," "," Стр. 24, Гр. 3 [E32]  д.б. &lt;= [Окр(Сум(E34:E50),0)] {" &amp; ROUND(SUM(E34:E50),0) &amp; "}.")," ") &amp; IFERROR(IF(F32=ROUND(SUM(F52:F54),0)," "," Стр. 24, Гр. 4 [F32]  д.б. = [Окр(Сум(F52:F54),0)] {" &amp; ROUND(SUM(F52:F54),0) &amp; "}.")," ") &amp; IFERROR(IF(F32&lt;=ROUND(SUM(F34:F50),0)," "," Стр. 24, Гр. 4 [F32]  д.б. &lt;= [Окр(Сум(F34:F50),0)] {" &amp; ROUND(SUM(F34:F50),0) &amp; "}.")," ") &amp; IFERROR(IF(G32=ROUND(SUM(G52:G54),0)," "," Стр. 24, Гр. 5 [G32]  д.б. = [Окр(Сум(G52:G54),0)] {" &amp; ROUND(SUM(G52:G54),0) &amp; "}.")," ") &amp; IFERROR(IF(G32&lt;=ROUND(SUM(G34:G50),0)," "," Стр. 24, Гр. 5 [G32]  д.б. &lt;= [Окр(Сум(G34:G50),0)] {" &amp; ROUND(SUM(G34:G50),0) &amp; "}.")," ") &amp; IFERROR(IF(H32=ROUND(SUM(H52:H54),0)," "," Стр. 24, Гр. 6 [H32]  д.б. = [Окр(Сум(H52:H54),0)] {" &amp; ROUND(SUM(H52:H54),0) &amp; "}.")," ") &amp; IFERROR(IF(H32&lt;=ROUND(SUM(H34:H50),0)," "," Стр. 24, Гр. 6 [H32]  д.б. &lt;= [Окр(Сум(H34:H50),0)] {" &amp; ROUND(SUM(H34:H50),0) &amp; "}.")," ") &amp; IFERROR(IF(I32=ROUND(SUM(I52:I54),0)," "," Стр. 24, Гр. 7 [I32]  д.б. = [Окр(Сум(I52:I54),0)] {" &amp; ROUND(SUM(I52:I54),0) &amp; "}.")," ") &amp; IFERROR(IF(I32&lt;=ROUND(SUM(I34:I50),0)," "," Стр. 24, Гр. 7 [I32]  д.б. &lt;= [Окр(Сум(I34:I50),0)] {" &amp; ROUND(SUM(I34:I50),0) &amp; "}.")," ") &amp; IFERROR(IF(J32=ROUND(SUM(J52:J54),0)," "," Стр. 24, Гр. 8 [J32]  д.б. = [Окр(Сум(J52:J54),0)] {" &amp; ROUND(SUM(J52:J54),0) &amp; "}.")," ") &amp; IFERROR(IF(J32&lt;=ROUND(SUM(J34:J50),0)," "," Стр. 24, Гр. 8 [J32]  д.б. &lt;= [Окр(Сум(J34:J50),0)] {" &amp; ROUND(SUM(J34:J50),0) &amp; "}.")," ") &amp; IFERROR(IF(K32=ROUND(SUM(K52:K54),0)," "," Стр. 24, Гр. 9 [K32]  д.б. = [Окр(Сум(K52:K54),0)] {" &amp; ROUND(SUM(K52:K54),0) &amp; "}.")," ") &amp; IFERROR(IF(K32&lt;=ROUND(SUM(K34:K50),0)," "," Стр. 24, Гр. 9 [K32]  д.б. &lt;= [Окр(Сум(K34:K50),0)] {" &amp; ROUND(SUM(K34:K50),0) &amp; "}.")," ")</f>
        <v xml:space="preserve">                  </v>
      </c>
    </row>
    <row r="33" spans="1:12" ht="30" customHeight="1" x14ac:dyDescent="0.25">
      <c r="A33" s="2" t="s">
        <v>88</v>
      </c>
      <c r="B33" s="1"/>
      <c r="C33" s="11"/>
      <c r="D33" s="11"/>
      <c r="E33" s="11"/>
      <c r="F33" s="11"/>
      <c r="G33" s="11"/>
      <c r="H33" s="11"/>
      <c r="I33" s="11"/>
      <c r="J33" s="11"/>
      <c r="K33" s="11"/>
    </row>
    <row r="34" spans="1:12" ht="30" customHeight="1" x14ac:dyDescent="0.25">
      <c r="A34" s="2" t="s">
        <v>43</v>
      </c>
      <c r="B34" s="1" t="s">
        <v>89</v>
      </c>
      <c r="C34" s="7"/>
      <c r="D34" s="7"/>
      <c r="E34" s="7"/>
      <c r="F34" s="7"/>
      <c r="G34" s="7"/>
      <c r="H34" s="7"/>
      <c r="I34" s="7"/>
      <c r="J34" s="7"/>
      <c r="K34" s="7"/>
      <c r="L34" s="3" t="str">
        <f>IFERROR(IF(C34=ROUND(SUM(D34:E34),0)," "," Стр. 25, Гр. 1 [C34]  д.б. = [Окр(Сум(D34:E34),0)] {" &amp; ROUND(SUM(D34:E34),0) &amp; "}.")," ") &amp; IFERROR(IF(F34=ROUND(SUM(G34:H34),0)," "," Стр. 25, Гр. 4 [F34]  д.б. = [Окр(Сум(G34:H34),0)] {" &amp; ROUND(SUM(G34:H34),0) &amp; "}.")," ") &amp; IFERROR(IF(I34=ROUND(SUM(J34:K34),0)," "," Стр. 25, Гр. 7 [I34]  д.б. = [Окр(Сум(J34:K34),0)] {" &amp; ROUND(SUM(J34:K34),0) &amp; "}.")," ") &amp; IFERROR(IF(I34=ROUND(C34-F34,0)," "," Стр. 25, Гр. 7 [I34]  д.б. = [Окр(C34-F34,0)] {" &amp; ROUND(C34-F34,0) &amp; "}.")," ") &amp; IFERROR(IF(J34=ROUND(D34-G34,0)," "," Стр. 25, Гр. 8 [J34]  д.б. = [Окр(D34-G34,0)] {" &amp; ROUND(D34-G34,0) &amp; "}.")," ") &amp; IFERROR(IF(K34=ROUND(E34-H34,0)," "," Стр. 25, Гр. 9 [K34]  д.б. = [Окр(E34-H34,0)] {" &amp; ROUND(E34-H34,0) &amp; "}.")," ")</f>
        <v xml:space="preserve">      </v>
      </c>
    </row>
    <row r="35" spans="1:12" ht="30" customHeight="1" x14ac:dyDescent="0.25">
      <c r="A35" s="2" t="s">
        <v>45</v>
      </c>
      <c r="B35" s="1" t="s">
        <v>90</v>
      </c>
      <c r="C35" s="7"/>
      <c r="D35" s="7"/>
      <c r="E35" s="7"/>
      <c r="F35" s="7"/>
      <c r="G35" s="7"/>
      <c r="H35" s="7"/>
      <c r="I35" s="7"/>
      <c r="J35" s="7"/>
      <c r="K35" s="7"/>
      <c r="L35" s="3" t="str">
        <f>IFERROR(IF(C35=ROUND(SUM(D35:E35),0)," "," Стр. 26, Гр. 1 [C35]  д.б. = [Окр(Сум(D35:E35),0)] {" &amp; ROUND(SUM(D35:E35),0) &amp; "}.")," ") &amp; IFERROR(IF(F35=ROUND(SUM(G35:H35),0)," "," Стр. 26, Гр. 4 [F35]  д.б. = [Окр(Сум(G35:H35),0)] {" &amp; ROUND(SUM(G35:H35),0) &amp; "}.")," ") &amp; IFERROR(IF(I35=ROUND(SUM(J35:K35),0)," "," Стр. 26, Гр. 7 [I35]  д.б. = [Окр(Сум(J35:K35),0)] {" &amp; ROUND(SUM(J35:K35),0) &amp; "}.")," ") &amp; IFERROR(IF(I35=ROUND(C35-F35,0)," "," Стр. 26, Гр. 7 [I35]  д.б. = [Окр(C35-F35,0)] {" &amp; ROUND(C35-F35,0) &amp; "}.")," ") &amp; IFERROR(IF(J35=ROUND(D35-G35,0)," "," Стр. 26, Гр. 8 [J35]  д.б. = [Окр(D35-G35,0)] {" &amp; ROUND(D35-G35,0) &amp; "}.")," ") &amp; IFERROR(IF(K35=ROUND(E35-H35,0)," "," Стр. 26, Гр. 9 [K35]  д.б. = [Окр(E35-H35,0)] {" &amp; ROUND(E35-H35,0) &amp; "}.")," ")</f>
        <v xml:space="preserve">      </v>
      </c>
    </row>
    <row r="36" spans="1:12" ht="30" customHeight="1" x14ac:dyDescent="0.25">
      <c r="A36" s="2" t="s">
        <v>47</v>
      </c>
      <c r="B36" s="1" t="s">
        <v>91</v>
      </c>
      <c r="C36" s="7"/>
      <c r="D36" s="7"/>
      <c r="E36" s="7"/>
      <c r="F36" s="7"/>
      <c r="G36" s="7"/>
      <c r="H36" s="7"/>
      <c r="I36" s="7"/>
      <c r="J36" s="7"/>
      <c r="K36" s="7"/>
      <c r="L36" s="3" t="str">
        <f>IFERROR(IF(C36=ROUND(SUM(D36:E36),0)," "," Стр. 27, Гр. 1 [C36]  д.б. = [Окр(Сум(D36:E36),0)] {" &amp; ROUND(SUM(D36:E36),0) &amp; "}.")," ") &amp; IFERROR(IF(F36=ROUND(SUM(G36:H36),0)," "," Стр. 27, Гр. 4 [F36]  д.б. = [Окр(Сум(G36:H36),0)] {" &amp; ROUND(SUM(G36:H36),0) &amp; "}.")," ") &amp; IFERROR(IF(I36=ROUND(SUM(J36:K36),0)," "," Стр. 27, Гр. 7 [I36]  д.б. = [Окр(Сум(J36:K36),0)] {" &amp; ROUND(SUM(J36:K36),0) &amp; "}.")," ") &amp; IFERROR(IF(I36=ROUND(C36-F36,0)," "," Стр. 27, Гр. 7 [I36]  д.б. = [Окр(C36-F36,0)] {" &amp; ROUND(C36-F36,0) &amp; "}.")," ") &amp; IFERROR(IF(J36=ROUND(D36-G36,0)," "," Стр. 27, Гр. 8 [J36]  д.б. = [Окр(D36-G36,0)] {" &amp; ROUND(D36-G36,0) &amp; "}.")," ") &amp; IFERROR(IF(K36=ROUND(E36-H36,0)," "," Стр. 27, Гр. 9 [K36]  д.б. = [Окр(E36-H36,0)] {" &amp; ROUND(E36-H36,0) &amp; "}.")," ")</f>
        <v xml:space="preserve">      </v>
      </c>
    </row>
    <row r="37" spans="1:12" ht="30" customHeight="1" x14ac:dyDescent="0.25">
      <c r="A37" s="2" t="s">
        <v>49</v>
      </c>
      <c r="B37" s="1" t="s">
        <v>92</v>
      </c>
      <c r="C37" s="7"/>
      <c r="D37" s="7"/>
      <c r="E37" s="7"/>
      <c r="F37" s="7"/>
      <c r="G37" s="7"/>
      <c r="H37" s="7"/>
      <c r="I37" s="7"/>
      <c r="J37" s="7"/>
      <c r="K37" s="7"/>
      <c r="L37" s="3" t="str">
        <f>IFERROR(IF(C37=ROUND(SUM(D37:E37),0)," "," Стр. 28, Гр. 1 [C37]  д.б. = [Окр(Сум(D37:E37),0)] {" &amp; ROUND(SUM(D37:E37),0) &amp; "}.")," ") &amp; IFERROR(IF(F37=ROUND(SUM(G37:H37),0)," "," Стр. 28, Гр. 4 [F37]  д.б. = [Окр(Сум(G37:H37),0)] {" &amp; ROUND(SUM(G37:H37),0) &amp; "}.")," ") &amp; IFERROR(IF(I37=ROUND(SUM(J37:K37),0)," "," Стр. 28, Гр. 7 [I37]  д.б. = [Окр(Сум(J37:K37),0)] {" &amp; ROUND(SUM(J37:K37),0) &amp; "}.")," ") &amp; IFERROR(IF(I37=ROUND(C37-F37,0)," "," Стр. 28, Гр. 7 [I37]  д.б. = [Окр(C37-F37,0)] {" &amp; ROUND(C37-F37,0) &amp; "}.")," ") &amp; IFERROR(IF(J37=ROUND(D37-G37,0)," "," Стр. 28, Гр. 8 [J37]  д.б. = [Окр(D37-G37,0)] {" &amp; ROUND(D37-G37,0) &amp; "}.")," ") &amp; IFERROR(IF(K37=ROUND(E37-H37,0)," "," Стр. 28, Гр. 9 [K37]  д.б. = [Окр(E37-H37,0)] {" &amp; ROUND(E37-H37,0) &amp; "}.")," ")</f>
        <v xml:space="preserve">      </v>
      </c>
    </row>
    <row r="38" spans="1:12" ht="30" customHeight="1" x14ac:dyDescent="0.25">
      <c r="A38" s="2" t="s">
        <v>51</v>
      </c>
      <c r="B38" s="1" t="s">
        <v>93</v>
      </c>
      <c r="C38" s="7"/>
      <c r="D38" s="7"/>
      <c r="E38" s="7"/>
      <c r="F38" s="7"/>
      <c r="G38" s="7"/>
      <c r="H38" s="7"/>
      <c r="I38" s="7"/>
      <c r="J38" s="7"/>
      <c r="K38" s="7"/>
      <c r="L38" s="3" t="str">
        <f>IFERROR(IF(C38=ROUND(SUM(D38:E38),0)," "," Стр. 29, Гр. 1 [C38]  д.б. = [Окр(Сум(D38:E38),0)] {" &amp; ROUND(SUM(D38:E38),0) &amp; "}.")," ") &amp; IFERROR(IF(F38=ROUND(SUM(G38:H38),0)," "," Стр. 29, Гр. 4 [F38]  д.б. = [Окр(Сум(G38:H38),0)] {" &amp; ROUND(SUM(G38:H38),0) &amp; "}.")," ") &amp; IFERROR(IF(I38=ROUND(SUM(J38:K38),0)," "," Стр. 29, Гр. 7 [I38]  д.б. = [Окр(Сум(J38:K38),0)] {" &amp; ROUND(SUM(J38:K38),0) &amp; "}.")," ") &amp; IFERROR(IF(I38=ROUND(C38-F38,0)," "," Стр. 29, Гр. 7 [I38]  д.б. = [Окр(C38-F38,0)] {" &amp; ROUND(C38-F38,0) &amp; "}.")," ") &amp; IFERROR(IF(J38=ROUND(D38-G38,0)," "," Стр. 29, Гр. 8 [J38]  д.б. = [Окр(D38-G38,0)] {" &amp; ROUND(D38-G38,0) &amp; "}.")," ") &amp; IFERROR(IF(K38=ROUND(E38-H38,0)," "," Стр. 29, Гр. 9 [K38]  д.б. = [Окр(E38-H38,0)] {" &amp; ROUND(E38-H38,0) &amp; "}.")," ")</f>
        <v xml:space="preserve">      </v>
      </c>
    </row>
    <row r="39" spans="1:12" ht="30" customHeight="1" x14ac:dyDescent="0.25">
      <c r="A39" s="2" t="s">
        <v>53</v>
      </c>
      <c r="B39" s="1" t="s">
        <v>94</v>
      </c>
      <c r="C39" s="7"/>
      <c r="D39" s="7"/>
      <c r="E39" s="7"/>
      <c r="F39" s="7"/>
      <c r="G39" s="7"/>
      <c r="H39" s="7"/>
      <c r="I39" s="7"/>
      <c r="J39" s="7"/>
      <c r="K39" s="7"/>
      <c r="L39" s="3" t="str">
        <f>IFERROR(IF(C39=ROUND(SUM(D39:E39),0)," "," Стр. 30, Гр. 1 [C39]  д.б. = [Окр(Сум(D39:E39),0)] {" &amp; ROUND(SUM(D39:E39),0) &amp; "}.")," ") &amp; IFERROR(IF(F39=ROUND(SUM(G39:H39),0)," "," Стр. 30, Гр. 4 [F39]  д.б. = [Окр(Сум(G39:H39),0)] {" &amp; ROUND(SUM(G39:H39),0) &amp; "}.")," ") &amp; IFERROR(IF(I39=ROUND(SUM(J39:K39),0)," "," Стр. 30, Гр. 7 [I39]  д.б. = [Окр(Сум(J39:K39),0)] {" &amp; ROUND(SUM(J39:K39),0) &amp; "}.")," ") &amp; IFERROR(IF(I39=ROUND(C39-F39,0)," "," Стр. 30, Гр. 7 [I39]  д.б. = [Окр(C39-F39,0)] {" &amp; ROUND(C39-F39,0) &amp; "}.")," ") &amp; IFERROR(IF(J39=ROUND(D39-G39,0)," "," Стр. 30, Гр. 8 [J39]  д.б. = [Окр(D39-G39,0)] {" &amp; ROUND(D39-G39,0) &amp; "}.")," ") &amp; IFERROR(IF(K39=ROUND(E39-H39,0)," "," Стр. 30, Гр. 9 [K39]  д.б. = [Окр(E39-H39,0)] {" &amp; ROUND(E39-H39,0) &amp; "}.")," ")</f>
        <v xml:space="preserve">      </v>
      </c>
    </row>
    <row r="40" spans="1:12" ht="30" customHeight="1" x14ac:dyDescent="0.25">
      <c r="A40" s="2" t="s">
        <v>55</v>
      </c>
      <c r="B40" s="1" t="s">
        <v>95</v>
      </c>
      <c r="C40" s="7"/>
      <c r="D40" s="7"/>
      <c r="E40" s="7"/>
      <c r="F40" s="7"/>
      <c r="G40" s="7"/>
      <c r="H40" s="7"/>
      <c r="I40" s="7"/>
      <c r="J40" s="7"/>
      <c r="K40" s="7"/>
      <c r="L40" s="3" t="str">
        <f>IFERROR(IF(C40=ROUND(SUM(D40:E40),0)," "," Стр. 31, Гр. 1 [C40]  д.б. = [Окр(Сум(D40:E40),0)] {" &amp; ROUND(SUM(D40:E40),0) &amp; "}.")," ") &amp; IFERROR(IF(F40=ROUND(SUM(G40:H40),0)," "," Стр. 31, Гр. 4 [F40]  д.б. = [Окр(Сум(G40:H40),0)] {" &amp; ROUND(SUM(G40:H40),0) &amp; "}.")," ") &amp; IFERROR(IF(I40=ROUND(SUM(J40:K40),0)," "," Стр. 31, Гр. 7 [I40]  д.б. = [Окр(Сум(J40:K40),0)] {" &amp; ROUND(SUM(J40:K40),0) &amp; "}.")," ") &amp; IFERROR(IF(I40=ROUND(C40-F40,0)," "," Стр. 31, Гр. 7 [I40]  д.б. = [Окр(C40-F40,0)] {" &amp; ROUND(C40-F40,0) &amp; "}.")," ") &amp; IFERROR(IF(J40=ROUND(D40-G40,0)," "," Стр. 31, Гр. 8 [J40]  д.б. = [Окр(D40-G40,0)] {" &amp; ROUND(D40-G40,0) &amp; "}.")," ") &amp; IFERROR(IF(K40=ROUND(E40-H40,0)," "," Стр. 31, Гр. 9 [K40]  д.б. = [Окр(E40-H40,0)] {" &amp; ROUND(E40-H40,0) &amp; "}.")," ")</f>
        <v xml:space="preserve">      </v>
      </c>
    </row>
    <row r="41" spans="1:12" ht="30" customHeight="1" x14ac:dyDescent="0.25">
      <c r="A41" s="2" t="s">
        <v>57</v>
      </c>
      <c r="B41" s="1" t="s">
        <v>96</v>
      </c>
      <c r="C41" s="7"/>
      <c r="D41" s="7"/>
      <c r="E41" s="7"/>
      <c r="F41" s="7"/>
      <c r="G41" s="7"/>
      <c r="H41" s="7"/>
      <c r="I41" s="7"/>
      <c r="J41" s="7"/>
      <c r="K41" s="7"/>
      <c r="L41" s="3" t="str">
        <f>IFERROR(IF(C41=ROUND(SUM(D41:E41),0)," "," Стр. 32, Гр. 1 [C41]  д.б. = [Окр(Сум(D41:E41),0)] {" &amp; ROUND(SUM(D41:E41),0) &amp; "}.")," ") &amp; IFERROR(IF(F41=ROUND(SUM(G41:H41),0)," "," Стр. 32, Гр. 4 [F41]  д.б. = [Окр(Сум(G41:H41),0)] {" &amp; ROUND(SUM(G41:H41),0) &amp; "}.")," ") &amp; IFERROR(IF(I41=ROUND(SUM(J41:K41),0)," "," Стр. 32, Гр. 7 [I41]  д.б. = [Окр(Сум(J41:K41),0)] {" &amp; ROUND(SUM(J41:K41),0) &amp; "}.")," ") &amp; IFERROR(IF(I41=ROUND(C41-F41,0)," "," Стр. 32, Гр. 7 [I41]  д.б. = [Окр(C41-F41,0)] {" &amp; ROUND(C41-F41,0) &amp; "}.")," ") &amp; IFERROR(IF(J41=ROUND(D41-G41,0)," "," Стр. 32, Гр. 8 [J41]  д.б. = [Окр(D41-G41,0)] {" &amp; ROUND(D41-G41,0) &amp; "}.")," ") &amp; IFERROR(IF(K41=ROUND(E41-H41,0)," "," Стр. 32, Гр. 9 [K41]  д.б. = [Окр(E41-H41,0)] {" &amp; ROUND(E41-H41,0) &amp; "}.")," ")</f>
        <v xml:space="preserve">      </v>
      </c>
    </row>
    <row r="42" spans="1:12" ht="30" customHeight="1" x14ac:dyDescent="0.25">
      <c r="A42" s="2" t="s">
        <v>59</v>
      </c>
      <c r="B42" s="1" t="s">
        <v>97</v>
      </c>
      <c r="C42" s="7"/>
      <c r="D42" s="7"/>
      <c r="E42" s="7"/>
      <c r="F42" s="7"/>
      <c r="G42" s="7"/>
      <c r="H42" s="7"/>
      <c r="I42" s="7"/>
      <c r="J42" s="7"/>
      <c r="K42" s="7"/>
      <c r="L42" s="3" t="str">
        <f>IFERROR(IF(C42=ROUND(SUM(D42:E42),0)," "," Стр. 33, Гр. 1 [C42]  д.б. = [Окр(Сум(D42:E42),0)] {" &amp; ROUND(SUM(D42:E42),0) &amp; "}.")," ") &amp; IFERROR(IF(F42=ROUND(SUM(G42:H42),0)," "," Стр. 33, Гр. 4 [F42]  д.б. = [Окр(Сум(G42:H42),0)] {" &amp; ROUND(SUM(G42:H42),0) &amp; "}.")," ") &amp; IFERROR(IF(I42=ROUND(SUM(J42:K42),0)," "," Стр. 33, Гр. 7 [I42]  д.б. = [Окр(Сум(J42:K42),0)] {" &amp; ROUND(SUM(J42:K42),0) &amp; "}.")," ") &amp; IFERROR(IF(I42=ROUND(C42-F42,0)," "," Стр. 33, Гр. 7 [I42]  д.б. = [Окр(C42-F42,0)] {" &amp; ROUND(C42-F42,0) &amp; "}.")," ") &amp; IFERROR(IF(J42=ROUND(D42-G42,0)," "," Стр. 33, Гр. 8 [J42]  д.б. = [Окр(D42-G42,0)] {" &amp; ROUND(D42-G42,0) &amp; "}.")," ") &amp; IFERROR(IF(K42=ROUND(E42-H42,0)," "," Стр. 33, Гр. 9 [K42]  д.б. = [Окр(E42-H42,0)] {" &amp; ROUND(E42-H42,0) &amp; "}.")," ")</f>
        <v xml:space="preserve">      </v>
      </c>
    </row>
    <row r="43" spans="1:12" ht="30" customHeight="1" x14ac:dyDescent="0.25">
      <c r="A43" s="2" t="s">
        <v>61</v>
      </c>
      <c r="B43" s="1" t="s">
        <v>98</v>
      </c>
      <c r="C43" s="7"/>
      <c r="D43" s="7"/>
      <c r="E43" s="7"/>
      <c r="F43" s="7"/>
      <c r="G43" s="7"/>
      <c r="H43" s="7"/>
      <c r="I43" s="7"/>
      <c r="J43" s="7"/>
      <c r="K43" s="7"/>
      <c r="L43" s="3" t="str">
        <f>IFERROR(IF(C43=ROUND(SUM(D43:E43),0)," "," Стр. 34, Гр. 1 [C43]  д.б. = [Окр(Сум(D43:E43),0)] {" &amp; ROUND(SUM(D43:E43),0) &amp; "}.")," ") &amp; IFERROR(IF(F43=ROUND(SUM(G43:H43),0)," "," Стр. 34, Гр. 4 [F43]  д.б. = [Окр(Сум(G43:H43),0)] {" &amp; ROUND(SUM(G43:H43),0) &amp; "}.")," ") &amp; IFERROR(IF(I43=ROUND(SUM(J43:K43),0)," "," Стр. 34, Гр. 7 [I43]  д.б. = [Окр(Сум(J43:K43),0)] {" &amp; ROUND(SUM(J43:K43),0) &amp; "}.")," ") &amp; IFERROR(IF(I43=ROUND(C43-F43,0)," "," Стр. 34, Гр. 7 [I43]  д.б. = [Окр(C43-F43,0)] {" &amp; ROUND(C43-F43,0) &amp; "}.")," ") &amp; IFERROR(IF(J43=ROUND(D43-G43,0)," "," Стр. 34, Гр. 8 [J43]  д.б. = [Окр(D43-G43,0)] {" &amp; ROUND(D43-G43,0) &amp; "}.")," ") &amp; IFERROR(IF(K43=ROUND(E43-H43,0)," "," Стр. 34, Гр. 9 [K43]  д.б. = [Окр(E43-H43,0)] {" &amp; ROUND(E43-H43,0) &amp; "}.")," ")</f>
        <v xml:space="preserve">      </v>
      </c>
    </row>
    <row r="44" spans="1:12" ht="30" customHeight="1" x14ac:dyDescent="0.25">
      <c r="A44" s="2" t="s">
        <v>63</v>
      </c>
      <c r="B44" s="1" t="s">
        <v>99</v>
      </c>
      <c r="C44" s="7"/>
      <c r="D44" s="7"/>
      <c r="E44" s="7"/>
      <c r="F44" s="7"/>
      <c r="G44" s="7"/>
      <c r="H44" s="7"/>
      <c r="I44" s="7"/>
      <c r="J44" s="7"/>
      <c r="K44" s="7"/>
      <c r="L44" s="3" t="str">
        <f>IFERROR(IF(C44=ROUND(SUM(D44:E44),0)," "," Стр. 35, Гр. 1 [C44]  д.б. = [Окр(Сум(D44:E44),0)] {" &amp; ROUND(SUM(D44:E44),0) &amp; "}.")," ") &amp; IFERROR(IF(F44=ROUND(SUM(G44:H44),0)," "," Стр. 35, Гр. 4 [F44]  д.б. = [Окр(Сум(G44:H44),0)] {" &amp; ROUND(SUM(G44:H44),0) &amp; "}.")," ") &amp; IFERROR(IF(I44=ROUND(SUM(J44:K44),0)," "," Стр. 35, Гр. 7 [I44]  д.б. = [Окр(Сум(J44:K44),0)] {" &amp; ROUND(SUM(J44:K44),0) &amp; "}.")," ") &amp; IFERROR(IF(I44=ROUND(C44-F44,0)," "," Стр. 35, Гр. 7 [I44]  д.б. = [Окр(C44-F44,0)] {" &amp; ROUND(C44-F44,0) &amp; "}.")," ") &amp; IFERROR(IF(J44=ROUND(D44-G44,0)," "," Стр. 35, Гр. 8 [J44]  д.б. = [Окр(D44-G44,0)] {" &amp; ROUND(D44-G44,0) &amp; "}.")," ") &amp; IFERROR(IF(K44=ROUND(E44-H44,0)," "," Стр. 35, Гр. 9 [K44]  д.б. = [Окр(E44-H44,0)] {" &amp; ROUND(E44-H44,0) &amp; "}.")," ")</f>
        <v xml:space="preserve">      </v>
      </c>
    </row>
    <row r="45" spans="1:12" ht="30" customHeight="1" x14ac:dyDescent="0.25">
      <c r="A45" s="2" t="s">
        <v>65</v>
      </c>
      <c r="B45" s="1" t="s">
        <v>100</v>
      </c>
      <c r="C45" s="7"/>
      <c r="D45" s="7"/>
      <c r="E45" s="7"/>
      <c r="F45" s="7"/>
      <c r="G45" s="7"/>
      <c r="H45" s="7"/>
      <c r="I45" s="7"/>
      <c r="J45" s="7"/>
      <c r="K45" s="7"/>
      <c r="L45" s="3" t="str">
        <f>IFERROR(IF(C45=ROUND(SUM(D45:E45),0)," "," Стр. 36, Гр. 1 [C45]  д.б. = [Окр(Сум(D45:E45),0)] {" &amp; ROUND(SUM(D45:E45),0) &amp; "}.")," ") &amp; IFERROR(IF(F45=ROUND(SUM(G45:H45),0)," "," Стр. 36, Гр. 4 [F45]  д.б. = [Окр(Сум(G45:H45),0)] {" &amp; ROUND(SUM(G45:H45),0) &amp; "}.")," ") &amp; IFERROR(IF(I45=ROUND(SUM(J45:K45),0)," "," Стр. 36, Гр. 7 [I45]  д.б. = [Окр(Сум(J45:K45),0)] {" &amp; ROUND(SUM(J45:K45),0) &amp; "}.")," ") &amp; IFERROR(IF(I45=ROUND(C45-F45,0)," "," Стр. 36, Гр. 7 [I45]  д.б. = [Окр(C45-F45,0)] {" &amp; ROUND(C45-F45,0) &amp; "}.")," ") &amp; IFERROR(IF(J45=ROUND(D45-G45,0)," "," Стр. 36, Гр. 8 [J45]  д.б. = [Окр(D45-G45,0)] {" &amp; ROUND(D45-G45,0) &amp; "}.")," ") &amp; IFERROR(IF(K45=ROUND(E45-H45,0)," "," Стр. 36, Гр. 9 [K45]  д.б. = [Окр(E45-H45,0)] {" &amp; ROUND(E45-H45,0) &amp; "}.")," ")</f>
        <v xml:space="preserve">      </v>
      </c>
    </row>
    <row r="46" spans="1:12" ht="30" customHeight="1" x14ac:dyDescent="0.25">
      <c r="A46" s="2" t="s">
        <v>67</v>
      </c>
      <c r="B46" s="1" t="s">
        <v>101</v>
      </c>
      <c r="C46" s="7"/>
      <c r="D46" s="7"/>
      <c r="E46" s="7"/>
      <c r="F46" s="7"/>
      <c r="G46" s="7"/>
      <c r="H46" s="7"/>
      <c r="I46" s="7"/>
      <c r="J46" s="7"/>
      <c r="K46" s="7"/>
      <c r="L46" s="3" t="str">
        <f>IFERROR(IF(C46=ROUND(SUM(D46:E46),0)," "," Стр. 37, Гр. 1 [C46]  д.б. = [Окр(Сум(D46:E46),0)] {" &amp; ROUND(SUM(D46:E46),0) &amp; "}.")," ") &amp; IFERROR(IF(F46=ROUND(SUM(G46:H46),0)," "," Стр. 37, Гр. 4 [F46]  д.б. = [Окр(Сум(G46:H46),0)] {" &amp; ROUND(SUM(G46:H46),0) &amp; "}.")," ") &amp; IFERROR(IF(I46=ROUND(SUM(J46:K46),0)," "," Стр. 37, Гр. 7 [I46]  д.б. = [Окр(Сум(J46:K46),0)] {" &amp; ROUND(SUM(J46:K46),0) &amp; "}.")," ") &amp; IFERROR(IF(I46=ROUND(C46-F46,0)," "," Стр. 37, Гр. 7 [I46]  д.б. = [Окр(C46-F46,0)] {" &amp; ROUND(C46-F46,0) &amp; "}.")," ") &amp; IFERROR(IF(J46=ROUND(D46-G46,0)," "," Стр. 37, Гр. 8 [J46]  д.б. = [Окр(D46-G46,0)] {" &amp; ROUND(D46-G46,0) &amp; "}.")," ") &amp; IFERROR(IF(K46=ROUND(E46-H46,0)," "," Стр. 37, Гр. 9 [K46]  д.б. = [Окр(E46-H46,0)] {" &amp; ROUND(E46-H46,0) &amp; "}.")," ")</f>
        <v xml:space="preserve">      </v>
      </c>
    </row>
    <row r="47" spans="1:12" ht="30" customHeight="1" x14ac:dyDescent="0.25">
      <c r="A47" s="2" t="s">
        <v>69</v>
      </c>
      <c r="B47" s="1" t="s">
        <v>102</v>
      </c>
      <c r="C47" s="7"/>
      <c r="D47" s="7"/>
      <c r="E47" s="7"/>
      <c r="F47" s="7"/>
      <c r="G47" s="7"/>
      <c r="H47" s="7"/>
      <c r="I47" s="7"/>
      <c r="J47" s="7"/>
      <c r="K47" s="7"/>
      <c r="L47" s="3" t="str">
        <f>IFERROR(IF(C47=ROUND(SUM(D47:E47),0)," "," Стр. 38, Гр. 1 [C47]  д.б. = [Окр(Сум(D47:E47),0)] {" &amp; ROUND(SUM(D47:E47),0) &amp; "}.")," ") &amp; IFERROR(IF(F47=ROUND(SUM(G47:H47),0)," "," Стр. 38, Гр. 4 [F47]  д.б. = [Окр(Сум(G47:H47),0)] {" &amp; ROUND(SUM(G47:H47),0) &amp; "}.")," ") &amp; IFERROR(IF(I47=ROUND(SUM(J47:K47),0)," "," Стр. 38, Гр. 7 [I47]  д.б. = [Окр(Сум(J47:K47),0)] {" &amp; ROUND(SUM(J47:K47),0) &amp; "}.")," ") &amp; IFERROR(IF(I47=ROUND(C47-F47,0)," "," Стр. 38, Гр. 7 [I47]  д.б. = [Окр(C47-F47,0)] {" &amp; ROUND(C47-F47,0) &amp; "}.")," ") &amp; IFERROR(IF(J47=ROUND(D47-G47,0)," "," Стр. 38, Гр. 8 [J47]  д.б. = [Окр(D47-G47,0)] {" &amp; ROUND(D47-G47,0) &amp; "}.")," ") &amp; IFERROR(IF(K47=ROUND(E47-H47,0)," "," Стр. 38, Гр. 9 [K47]  д.б. = [Окр(E47-H47,0)] {" &amp; ROUND(E47-H47,0) &amp; "}.")," ")</f>
        <v xml:space="preserve">      </v>
      </c>
    </row>
    <row r="48" spans="1:12" ht="30" customHeight="1" x14ac:dyDescent="0.25">
      <c r="A48" s="2" t="s">
        <v>71</v>
      </c>
      <c r="B48" s="1" t="s">
        <v>103</v>
      </c>
      <c r="C48" s="7"/>
      <c r="D48" s="7"/>
      <c r="E48" s="7"/>
      <c r="F48" s="7"/>
      <c r="G48" s="7"/>
      <c r="H48" s="7"/>
      <c r="I48" s="7"/>
      <c r="J48" s="7"/>
      <c r="K48" s="7"/>
      <c r="L48" s="3" t="str">
        <f>IFERROR(IF(C48=ROUND(SUM(D48:E48),0)," "," Стр. 39, Гр. 1 [C48]  д.б. = [Окр(Сум(D48:E48),0)] {" &amp; ROUND(SUM(D48:E48),0) &amp; "}.")," ") &amp; IFERROR(IF(F48=ROUND(SUM(G48:H48),0)," "," Стр. 39, Гр. 4 [F48]  д.б. = [Окр(Сум(G48:H48),0)] {" &amp; ROUND(SUM(G48:H48),0) &amp; "}.")," ") &amp; IFERROR(IF(I48=ROUND(SUM(J48:K48),0)," "," Стр. 39, Гр. 7 [I48]  д.б. = [Окр(Сум(J48:K48),0)] {" &amp; ROUND(SUM(J48:K48),0) &amp; "}.")," ") &amp; IFERROR(IF(I48=ROUND(C48-F48,0)," "," Стр. 39, Гр. 7 [I48]  д.б. = [Окр(C48-F48,0)] {" &amp; ROUND(C48-F48,0) &amp; "}.")," ") &amp; IFERROR(IF(J48=ROUND(D48-G48,0)," "," Стр. 39, Гр. 8 [J48]  д.б. = [Окр(D48-G48,0)] {" &amp; ROUND(D48-G48,0) &amp; "}.")," ") &amp; IFERROR(IF(K48=ROUND(E48-H48,0)," "," Стр. 39, Гр. 9 [K48]  д.б. = [Окр(E48-H48,0)] {" &amp; ROUND(E48-H48,0) &amp; "}.")," ")</f>
        <v xml:space="preserve">      </v>
      </c>
    </row>
    <row r="49" spans="1:12" ht="30" customHeight="1" x14ac:dyDescent="0.25">
      <c r="A49" s="2" t="s">
        <v>73</v>
      </c>
      <c r="B49" s="1" t="s">
        <v>104</v>
      </c>
      <c r="C49" s="7"/>
      <c r="D49" s="7"/>
      <c r="E49" s="7"/>
      <c r="F49" s="7"/>
      <c r="G49" s="7"/>
      <c r="H49" s="7"/>
      <c r="I49" s="7"/>
      <c r="J49" s="7"/>
      <c r="K49" s="7"/>
      <c r="L49" s="3" t="str">
        <f>IFERROR(IF(C49=ROUND(SUM(D49:E49),0)," "," Стр. 40, Гр. 1 [C49]  д.б. = [Окр(Сум(D49:E49),0)] {" &amp; ROUND(SUM(D49:E49),0) &amp; "}.")," ") &amp; IFERROR(IF(F49=ROUND(SUM(G49:H49),0)," "," Стр. 40, Гр. 4 [F49]  д.б. = [Окр(Сум(G49:H49),0)] {" &amp; ROUND(SUM(G49:H49),0) &amp; "}.")," ") &amp; IFERROR(IF(I49=ROUND(SUM(J49:K49),0)," "," Стр. 40, Гр. 7 [I49]  д.б. = [Окр(Сум(J49:K49),0)] {" &amp; ROUND(SUM(J49:K49),0) &amp; "}.")," ") &amp; IFERROR(IF(I49=ROUND(C49-F49,0)," "," Стр. 40, Гр. 7 [I49]  д.б. = [Окр(C49-F49,0)] {" &amp; ROUND(C49-F49,0) &amp; "}.")," ") &amp; IFERROR(IF(J49=ROUND(D49-G49,0)," "," Стр. 40, Гр. 8 [J49]  д.б. = [Окр(D49-G49,0)] {" &amp; ROUND(D49-G49,0) &amp; "}.")," ") &amp; IFERROR(IF(K49=ROUND(E49-H49,0)," "," Стр. 40, Гр. 9 [K49]  д.б. = [Окр(E49-H49,0)] {" &amp; ROUND(E49-H49,0) &amp; "}.")," ")</f>
        <v xml:space="preserve">      </v>
      </c>
    </row>
    <row r="50" spans="1:12" ht="30" customHeight="1" x14ac:dyDescent="0.25">
      <c r="A50" s="2" t="s">
        <v>105</v>
      </c>
      <c r="B50" s="1" t="s">
        <v>106</v>
      </c>
      <c r="C50" s="7"/>
      <c r="D50" s="7"/>
      <c r="E50" s="7"/>
      <c r="F50" s="7"/>
      <c r="G50" s="7"/>
      <c r="H50" s="7"/>
      <c r="I50" s="7"/>
      <c r="J50" s="7"/>
      <c r="K50" s="7"/>
      <c r="L50" s="3" t="str">
        <f>IFERROR(IF(C50=ROUND(SUM(D50:E50),0)," "," Стр. 41, Гр. 1 [C50]  д.б. = [Окр(Сум(D50:E50),0)] {" &amp; ROUND(SUM(D50:E50),0) &amp; "}.")," ") &amp; IFERROR(IF(F50=ROUND(SUM(G50:H50),0)," "," Стр. 41, Гр. 4 [F50]  д.б. = [Окр(Сум(G50:H50),0)] {" &amp; ROUND(SUM(G50:H50),0) &amp; "}.")," ") &amp; IFERROR(IF(I50=ROUND(SUM(J50:K50),0)," "," Стр. 41, Гр. 7 [I50]  д.б. = [Окр(Сум(J50:K50),0)] {" &amp; ROUND(SUM(J50:K50),0) &amp; "}.")," ") &amp; IFERROR(IF(I50=ROUND(C50-F50,0)," "," Стр. 41, Гр. 7 [I50]  д.б. = [Окр(C50-F50,0)] {" &amp; ROUND(C50-F50,0) &amp; "}.")," ") &amp; IFERROR(IF(J50=ROUND(D50-G50,0)," "," Стр. 41, Гр. 8 [J50]  д.б. = [Окр(D50-G50,0)] {" &amp; ROUND(D50-G50,0) &amp; "}.")," ") &amp; IFERROR(IF(K50=ROUND(E50-H50,0)," "," Стр. 41, Гр. 9 [K50]  д.б. = [Окр(E50-H50,0)] {" &amp; ROUND(E50-H50,0) &amp; "}.")," ")</f>
        <v xml:space="preserve">      </v>
      </c>
    </row>
    <row r="51" spans="1:12" ht="30" customHeight="1" x14ac:dyDescent="0.25">
      <c r="A51" s="2" t="s">
        <v>107</v>
      </c>
      <c r="B51" s="1"/>
      <c r="C51" s="11"/>
      <c r="D51" s="11"/>
      <c r="E51" s="11"/>
      <c r="F51" s="11"/>
      <c r="G51" s="11"/>
      <c r="H51" s="11"/>
      <c r="I51" s="11"/>
      <c r="J51" s="11"/>
      <c r="K51" s="11"/>
    </row>
    <row r="52" spans="1:12" ht="30" customHeight="1" x14ac:dyDescent="0.25">
      <c r="A52" s="2" t="s">
        <v>78</v>
      </c>
      <c r="B52" s="1" t="s">
        <v>108</v>
      </c>
      <c r="C52" s="7"/>
      <c r="D52" s="7"/>
      <c r="E52" s="7"/>
      <c r="F52" s="7"/>
      <c r="G52" s="7"/>
      <c r="H52" s="7"/>
      <c r="I52" s="7"/>
      <c r="J52" s="7"/>
      <c r="K52" s="7"/>
      <c r="L52" s="3" t="str">
        <f>IFERROR(IF(C52=ROUND(SUM(D52:E52),0)," "," Стр. 42, Гр. 1 [C52]  д.б. = [Окр(Сум(D52:E52),0)] {" &amp; ROUND(SUM(D52:E52),0) &amp; "}.")," ") &amp; IFERROR(IF(F52=ROUND(SUM(G52:H52),0)," "," Стр. 42, Гр. 4 [F52]  д.б. = [Окр(Сум(G52:H52),0)] {" &amp; ROUND(SUM(G52:H52),0) &amp; "}.")," ") &amp; IFERROR(IF(I52=ROUND(SUM(J52:K52),0)," "," Стр. 42, Гр. 7 [I52]  д.б. = [Окр(Сум(J52:K52),0)] {" &amp; ROUND(SUM(J52:K52),0) &amp; "}.")," ") &amp; IFERROR(IF(I52=ROUND(C52-F52,0)," "," Стр. 42, Гр. 7 [I52]  д.б. = [Окр(C52-F52,0)] {" &amp; ROUND(C52-F52,0) &amp; "}.")," ") &amp; IFERROR(IF(J52=ROUND(D52-G52,0)," "," Стр. 42, Гр. 8 [J52]  д.б. = [Окр(D52-G52,0)] {" &amp; ROUND(D52-G52,0) &amp; "}.")," ") &amp; IFERROR(IF(K52=ROUND(E52-H52,0)," "," Стр. 42, Гр. 9 [K52]  д.б. = [Окр(E52-H52,0)] {" &amp; ROUND(E52-H52,0) &amp; "}.")," ")</f>
        <v xml:space="preserve">      </v>
      </c>
    </row>
    <row r="53" spans="1:12" ht="30" customHeight="1" x14ac:dyDescent="0.25">
      <c r="A53" s="2" t="s">
        <v>80</v>
      </c>
      <c r="B53" s="1" t="s">
        <v>109</v>
      </c>
      <c r="C53" s="7"/>
      <c r="D53" s="7"/>
      <c r="E53" s="7"/>
      <c r="F53" s="7"/>
      <c r="G53" s="7"/>
      <c r="H53" s="7"/>
      <c r="I53" s="7"/>
      <c r="J53" s="7"/>
      <c r="K53" s="7"/>
      <c r="L53" s="3" t="str">
        <f>IFERROR(IF(C53=ROUND(SUM(D53:E53),0)," "," Стр. 43, Гр. 1 [C53]  д.б. = [Окр(Сум(D53:E53),0)] {" &amp; ROUND(SUM(D53:E53),0) &amp; "}.")," ") &amp; IFERROR(IF(F53=ROUND(SUM(G53:H53),0)," "," Стр. 43, Гр. 4 [F53]  д.б. = [Окр(Сум(G53:H53),0)] {" &amp; ROUND(SUM(G53:H53),0) &amp; "}.")," ") &amp; IFERROR(IF(I53=ROUND(SUM(J53:K53),0)," "," Стр. 43, Гр. 7 [I53]  д.б. = [Окр(Сум(J53:K53),0)] {" &amp; ROUND(SUM(J53:K53),0) &amp; "}.")," ") &amp; IFERROR(IF(I53=ROUND(C53-F53,0)," "," Стр. 43, Гр. 7 [I53]  д.б. = [Окр(C53-F53,0)] {" &amp; ROUND(C53-F53,0) &amp; "}.")," ") &amp; IFERROR(IF(J53=ROUND(D53-G53,0)," "," Стр. 43, Гр. 8 [J53]  д.б. = [Окр(D53-G53,0)] {" &amp; ROUND(D53-G53,0) &amp; "}.")," ") &amp; IFERROR(IF(K53=ROUND(E53-H53,0)," "," Стр. 43, Гр. 9 [K53]  д.б. = [Окр(E53-H53,0)] {" &amp; ROUND(E53-H53,0) &amp; "}.")," ")</f>
        <v xml:space="preserve">      </v>
      </c>
    </row>
    <row r="54" spans="1:12" ht="30" customHeight="1" x14ac:dyDescent="0.25">
      <c r="A54" s="2" t="s">
        <v>110</v>
      </c>
      <c r="B54" s="1" t="s">
        <v>111</v>
      </c>
      <c r="C54" s="7"/>
      <c r="D54" s="7"/>
      <c r="E54" s="7"/>
      <c r="F54" s="7"/>
      <c r="G54" s="7"/>
      <c r="H54" s="7"/>
      <c r="I54" s="7"/>
      <c r="J54" s="7"/>
      <c r="K54" s="7"/>
      <c r="L54" s="3" t="str">
        <f>IFERROR(IF(C54=ROUND(SUM(D54:E54),0)," "," Стр. 44, Гр. 1 [C54]  д.б. = [Окр(Сум(D54:E54),0)] {" &amp; ROUND(SUM(D54:E54),0) &amp; "}.")," ") &amp; IFERROR(IF(F54=ROUND(SUM(G54:H54),0)," "," Стр. 44, Гр. 4 [F54]  д.б. = [Окр(Сум(G54:H54),0)] {" &amp; ROUND(SUM(G54:H54),0) &amp; "}.")," ") &amp; IFERROR(IF(I54=ROUND(SUM(J54:K54),0)," "," Стр. 44, Гр. 7 [I54]  д.б. = [Окр(Сум(J54:K54),0)] {" &amp; ROUND(SUM(J54:K54),0) &amp; "}.")," ") &amp; IFERROR(IF(I54=ROUND(C54-F54,0)," "," Стр. 44, Гр. 7 [I54]  д.б. = [Окр(C54-F54,0)] {" &amp; ROUND(C54-F54,0) &amp; "}.")," ") &amp; IFERROR(IF(J54=ROUND(D54-G54,0)," "," Стр. 44, Гр. 8 [J54]  д.б. = [Окр(D54-G54,0)] {" &amp; ROUND(D54-G54,0) &amp; "}.")," ") &amp; IFERROR(IF(K54=ROUND(E54-H54,0)," "," Стр. 44, Гр. 9 [K54]  д.б. = [Окр(E54-H54,0)] {" &amp; ROUND(E54-H54,0) &amp; "}.")," ")</f>
        <v xml:space="preserve">      </v>
      </c>
    </row>
    <row r="55" spans="1:12" ht="30" customHeight="1" x14ac:dyDescent="0.25">
      <c r="A55" s="2" t="s">
        <v>84</v>
      </c>
      <c r="B55" s="1" t="s">
        <v>112</v>
      </c>
      <c r="C55" s="7"/>
      <c r="D55" s="7"/>
      <c r="E55" s="7"/>
      <c r="F55" s="7"/>
      <c r="G55" s="7"/>
      <c r="H55" s="7"/>
      <c r="I55" s="7"/>
      <c r="J55" s="7"/>
      <c r="K55" s="7"/>
      <c r="L55" s="3" t="str">
        <f>IFERROR(IF(C55=ROUND(SUM(D55:E55),0)," "," Стр. 45, Гр. 1 [C55]  д.б. = [Окр(Сум(D55:E55),0)] {" &amp; ROUND(SUM(D55:E55),0) &amp; "}.")," ") &amp; IFERROR(IF(F55=ROUND(SUM(G55:H55),0)," "," Стр. 45, Гр. 4 [F55]  д.б. = [Окр(Сум(G55:H55),0)] {" &amp; ROUND(SUM(G55:H55),0) &amp; "}.")," ") &amp; IFERROR(IF(I55=ROUND(SUM(J55:K55),0)," "," Стр. 45, Гр. 7 [I55]  д.б. = [Окр(Сум(J55:K55),0)] {" &amp; ROUND(SUM(J55:K55),0) &amp; "}.")," ") &amp; IFERROR(IF(I55=ROUND(C55-F55,0)," "," Стр. 45, Гр. 7 [I55]  д.б. = [Окр(C55-F55,0)] {" &amp; ROUND(C55-F55,0) &amp; "}.")," ") &amp; IFERROR(IF(J55=ROUND(D55-G55,0)," "," Стр. 45, Гр. 8 [J55]  д.б. = [Окр(D55-G55,0)] {" &amp; ROUND(D55-G55,0) &amp; "}.")," ") &amp; IFERROR(IF(K55=ROUND(E55-H55,0)," "," Стр. 45, Гр. 9 [K55]  д.б. = [Окр(E55-H55,0)] {" &amp; ROUND(E55-H55,0) &amp; "}.")," ")</f>
        <v xml:space="preserve">      </v>
      </c>
    </row>
    <row r="57" spans="1:12" x14ac:dyDescent="0.25">
      <c r="A57" s="6" t="s">
        <v>113</v>
      </c>
    </row>
    <row r="58" spans="1:12" ht="75" customHeight="1" x14ac:dyDescent="0.25">
      <c r="A58" s="12" t="s">
        <v>114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2" x14ac:dyDescent="0.25">
      <c r="A59" s="6" t="s">
        <v>115</v>
      </c>
    </row>
    <row r="60" spans="1:12" ht="75" customHeight="1" x14ac:dyDescent="0.25">
      <c r="A60" s="13" t="s">
        <v>1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</row>
    <row r="61" spans="1:12" x14ac:dyDescent="0.25">
      <c r="A61" s="6" t="s">
        <v>116</v>
      </c>
    </row>
    <row r="62" spans="1:12" x14ac:dyDescent="0.25">
      <c r="A62" t="s">
        <v>117</v>
      </c>
      <c r="B62" s="13" t="s">
        <v>1</v>
      </c>
      <c r="C62" s="13"/>
      <c r="D62" s="13"/>
      <c r="E62" s="13"/>
    </row>
    <row r="63" spans="1:12" x14ac:dyDescent="0.25">
      <c r="A63" t="s">
        <v>118</v>
      </c>
      <c r="B63" s="13" t="s">
        <v>1</v>
      </c>
      <c r="C63" s="13"/>
      <c r="D63" s="13"/>
      <c r="E63" s="13"/>
    </row>
    <row r="64" spans="1:12" x14ac:dyDescent="0.25">
      <c r="A64" t="s">
        <v>119</v>
      </c>
      <c r="B64" s="13" t="s">
        <v>1</v>
      </c>
      <c r="C64" s="13"/>
      <c r="D64" s="13"/>
      <c r="E64" s="13"/>
    </row>
    <row r="65" spans="1:5" x14ac:dyDescent="0.25">
      <c r="A65" t="s">
        <v>120</v>
      </c>
      <c r="B65" s="13" t="s">
        <v>1</v>
      </c>
      <c r="C65" s="13"/>
      <c r="D65" s="13"/>
      <c r="E65" s="13"/>
    </row>
    <row r="66" spans="1:5" x14ac:dyDescent="0.25">
      <c r="A66" t="s">
        <v>121</v>
      </c>
      <c r="B66" s="13" t="s">
        <v>1</v>
      </c>
      <c r="C66" s="13"/>
      <c r="D66" s="13"/>
      <c r="E66" s="13"/>
    </row>
  </sheetData>
  <sheetProtection password="CF66" sheet="1" objects="1" scenarios="1" formatColumns="0" formatRows="0"/>
  <mergeCells count="24">
    <mergeCell ref="B65:E65"/>
    <mergeCell ref="B66:E66"/>
    <mergeCell ref="A58:K58"/>
    <mergeCell ref="A60:K60"/>
    <mergeCell ref="B62:E62"/>
    <mergeCell ref="B63:E63"/>
    <mergeCell ref="B64:E64"/>
    <mergeCell ref="C7:K7"/>
    <mergeCell ref="C9:K9"/>
    <mergeCell ref="C27:K27"/>
    <mergeCell ref="C33:K33"/>
    <mergeCell ref="C51:K51"/>
    <mergeCell ref="A1:K1"/>
    <mergeCell ref="A2:A5"/>
    <mergeCell ref="B2:B5"/>
    <mergeCell ref="C2:E2"/>
    <mergeCell ref="F2:H2"/>
    <mergeCell ref="I2:K2"/>
    <mergeCell ref="C3:C4"/>
    <mergeCell ref="D3:E3"/>
    <mergeCell ref="F3:F4"/>
    <mergeCell ref="G3:H3"/>
    <mergeCell ref="I3:I4"/>
    <mergeCell ref="J3:K3"/>
  </mergeCells>
  <conditionalFormatting sqref="C6">
    <cfRule type="cellIs" dxfId="392" priority="1" operator="notEqual">
      <formula>ROUND(C8+C32,0)</formula>
    </cfRule>
  </conditionalFormatting>
  <conditionalFormatting sqref="C6">
    <cfRule type="cellIs" dxfId="391" priority="2" operator="notEqual">
      <formula>ROUND(SUM(D6:E6),0)</formula>
    </cfRule>
  </conditionalFormatting>
  <conditionalFormatting sqref="D6">
    <cfRule type="cellIs" dxfId="390" priority="3" operator="notEqual">
      <formula>ROUND(D8+D32,0)</formula>
    </cfRule>
  </conditionalFormatting>
  <conditionalFormatting sqref="E6">
    <cfRule type="cellIs" dxfId="389" priority="4" operator="notEqual">
      <formula>ROUND(E8+E32,0)</formula>
    </cfRule>
  </conditionalFormatting>
  <conditionalFormatting sqref="F6">
    <cfRule type="cellIs" dxfId="388" priority="5" operator="notEqual">
      <formula>ROUND(F8+F32,0)</formula>
    </cfRule>
  </conditionalFormatting>
  <conditionalFormatting sqref="G6">
    <cfRule type="cellIs" dxfId="387" priority="6" operator="notEqual">
      <formula>ROUND(G8+G32,0)</formula>
    </cfRule>
  </conditionalFormatting>
  <conditionalFormatting sqref="H6">
    <cfRule type="cellIs" dxfId="386" priority="7" operator="notEqual">
      <formula>ROUND(H8+H32,0)</formula>
    </cfRule>
  </conditionalFormatting>
  <conditionalFormatting sqref="I6">
    <cfRule type="cellIs" dxfId="385" priority="8" operator="notEqual">
      <formula>ROUND(I8+I32,0)</formula>
    </cfRule>
  </conditionalFormatting>
  <conditionalFormatting sqref="J6">
    <cfRule type="cellIs" dxfId="384" priority="9" operator="notEqual">
      <formula>ROUND(J8+J32,0)</formula>
    </cfRule>
  </conditionalFormatting>
  <conditionalFormatting sqref="K6">
    <cfRule type="cellIs" dxfId="383" priority="10" operator="notEqual">
      <formula>ROUND(K8+K32,0)</formula>
    </cfRule>
  </conditionalFormatting>
  <conditionalFormatting sqref="C8">
    <cfRule type="cellIs" dxfId="382" priority="11" operator="notEqual">
      <formula>ROUND(SUM(C28:C30),0)</formula>
    </cfRule>
  </conditionalFormatting>
  <conditionalFormatting sqref="C8">
    <cfRule type="cellIs" dxfId="381" priority="12" operator="notEqual">
      <formula>ROUND(SUM(D8:E8),0)</formula>
    </cfRule>
  </conditionalFormatting>
  <conditionalFormatting sqref="C8">
    <cfRule type="cellIs" dxfId="380" priority="13" operator="greaterThan">
      <formula>ROUND(SUM(C10:C26),0)</formula>
    </cfRule>
  </conditionalFormatting>
  <conditionalFormatting sqref="D8">
    <cfRule type="cellIs" dxfId="379" priority="14" operator="notEqual">
      <formula>ROUND(SUM(D28:D30),0)</formula>
    </cfRule>
  </conditionalFormatting>
  <conditionalFormatting sqref="D8">
    <cfRule type="cellIs" dxfId="378" priority="15" operator="notEqual">
      <formula>ROUND(SUM(D10:D26),0)</formula>
    </cfRule>
  </conditionalFormatting>
  <conditionalFormatting sqref="E8">
    <cfRule type="cellIs" dxfId="377" priority="16" operator="notEqual">
      <formula>ROUND(SUM(E28:E30),0)</formula>
    </cfRule>
  </conditionalFormatting>
  <conditionalFormatting sqref="E8">
    <cfRule type="cellIs" dxfId="376" priority="17" operator="notEqual">
      <formula>ROUND(SUM(E10:E26),0)</formula>
    </cfRule>
  </conditionalFormatting>
  <conditionalFormatting sqref="F8">
    <cfRule type="cellIs" dxfId="375" priority="18" operator="notEqual">
      <formula>ROUND(SUM(F28:F30),0)</formula>
    </cfRule>
  </conditionalFormatting>
  <conditionalFormatting sqref="F8">
    <cfRule type="cellIs" dxfId="374" priority="19" operator="notEqual">
      <formula>ROUND(SUM(F10:F26),0)</formula>
    </cfRule>
  </conditionalFormatting>
  <conditionalFormatting sqref="G8">
    <cfRule type="cellIs" dxfId="373" priority="20" operator="notEqual">
      <formula>ROUND(SUM(G28:G30),0)</formula>
    </cfRule>
  </conditionalFormatting>
  <conditionalFormatting sqref="G8">
    <cfRule type="cellIs" dxfId="372" priority="21" operator="notEqual">
      <formula>ROUND(SUM(G10:G26),0)</formula>
    </cfRule>
  </conditionalFormatting>
  <conditionalFormatting sqref="H8">
    <cfRule type="cellIs" dxfId="371" priority="22" operator="notEqual">
      <formula>ROUND(SUM(H28:H30),0)</formula>
    </cfRule>
  </conditionalFormatting>
  <conditionalFormatting sqref="H8">
    <cfRule type="cellIs" dxfId="370" priority="23" operator="notEqual">
      <formula>ROUND(SUM(H10:H26),0)</formula>
    </cfRule>
  </conditionalFormatting>
  <conditionalFormatting sqref="I8">
    <cfRule type="cellIs" dxfId="369" priority="24" operator="notEqual">
      <formula>ROUND(SUM(I28:I30),0)</formula>
    </cfRule>
  </conditionalFormatting>
  <conditionalFormatting sqref="I8">
    <cfRule type="cellIs" dxfId="368" priority="25" operator="notEqual">
      <formula>ROUND(SUM(I10:I26),0)</formula>
    </cfRule>
  </conditionalFormatting>
  <conditionalFormatting sqref="J8">
    <cfRule type="cellIs" dxfId="367" priority="26" operator="notEqual">
      <formula>ROUND(SUM(J28:J30),0)</formula>
    </cfRule>
  </conditionalFormatting>
  <conditionalFormatting sqref="J8">
    <cfRule type="cellIs" dxfId="366" priority="27" operator="notEqual">
      <formula>ROUND(SUM(J10:J26),0)</formula>
    </cfRule>
  </conditionalFormatting>
  <conditionalFormatting sqref="K8">
    <cfRule type="cellIs" dxfId="365" priority="28" operator="notEqual">
      <formula>ROUND(SUM(K28:K30),0)</formula>
    </cfRule>
  </conditionalFormatting>
  <conditionalFormatting sqref="K8">
    <cfRule type="cellIs" dxfId="364" priority="29" operator="notEqual">
      <formula>ROUND(SUM(K10:K26),0)</formula>
    </cfRule>
  </conditionalFormatting>
  <conditionalFormatting sqref="C10">
    <cfRule type="cellIs" dxfId="363" priority="30" operator="notEqual">
      <formula>ROUND(SUM(D10:E10),0)</formula>
    </cfRule>
  </conditionalFormatting>
  <conditionalFormatting sqref="F10">
    <cfRule type="cellIs" dxfId="362" priority="31" operator="notEqual">
      <formula>ROUND(SUM(G10:H10),0)</formula>
    </cfRule>
  </conditionalFormatting>
  <conditionalFormatting sqref="I10">
    <cfRule type="cellIs" dxfId="361" priority="32" operator="notEqual">
      <formula>ROUND(SUM(J10:K10),0)</formula>
    </cfRule>
  </conditionalFormatting>
  <conditionalFormatting sqref="I10">
    <cfRule type="cellIs" dxfId="360" priority="33" operator="notEqual">
      <formula>ROUND(C10-F10,0)</formula>
    </cfRule>
  </conditionalFormatting>
  <conditionalFormatting sqref="J10">
    <cfRule type="cellIs" dxfId="359" priority="34" operator="notEqual">
      <formula>ROUND(D10-G10,0)</formula>
    </cfRule>
  </conditionalFormatting>
  <conditionalFormatting sqref="K10">
    <cfRule type="cellIs" dxfId="358" priority="35" operator="notEqual">
      <formula>ROUND(E10-H10,0)</formula>
    </cfRule>
  </conditionalFormatting>
  <conditionalFormatting sqref="C11">
    <cfRule type="cellIs" dxfId="357" priority="36" operator="notEqual">
      <formula>ROUND(SUM(D11:E11),0)</formula>
    </cfRule>
  </conditionalFormatting>
  <conditionalFormatting sqref="F11">
    <cfRule type="cellIs" dxfId="356" priority="37" operator="notEqual">
      <formula>ROUND(SUM(G11:H11),0)</formula>
    </cfRule>
  </conditionalFormatting>
  <conditionalFormatting sqref="I11">
    <cfRule type="cellIs" dxfId="355" priority="38" operator="notEqual">
      <formula>ROUND(SUM(J11:K11),0)</formula>
    </cfRule>
  </conditionalFormatting>
  <conditionalFormatting sqref="I11">
    <cfRule type="cellIs" dxfId="354" priority="39" operator="notEqual">
      <formula>ROUND(C11-F11,0)</formula>
    </cfRule>
  </conditionalFormatting>
  <conditionalFormatting sqref="J11">
    <cfRule type="cellIs" dxfId="353" priority="40" operator="notEqual">
      <formula>ROUND(D11-G11,0)</formula>
    </cfRule>
  </conditionalFormatting>
  <conditionalFormatting sqref="K11">
    <cfRule type="cellIs" dxfId="352" priority="41" operator="notEqual">
      <formula>ROUND(E11-H11,0)</formula>
    </cfRule>
  </conditionalFormatting>
  <conditionalFormatting sqref="C12">
    <cfRule type="cellIs" dxfId="351" priority="42" operator="notEqual">
      <formula>ROUND(SUM(D12:E12),0)</formula>
    </cfRule>
  </conditionalFormatting>
  <conditionalFormatting sqref="F12">
    <cfRule type="cellIs" dxfId="350" priority="43" operator="notEqual">
      <formula>ROUND(SUM(G12:H12),0)</formula>
    </cfRule>
  </conditionalFormatting>
  <conditionalFormatting sqref="I12">
    <cfRule type="cellIs" dxfId="349" priority="44" operator="notEqual">
      <formula>ROUND(SUM(J12:K12),0)</formula>
    </cfRule>
  </conditionalFormatting>
  <conditionalFormatting sqref="I12">
    <cfRule type="cellIs" dxfId="348" priority="45" operator="notEqual">
      <formula>ROUND(C12-F12,0)</formula>
    </cfRule>
  </conditionalFormatting>
  <conditionalFormatting sqref="J12">
    <cfRule type="cellIs" dxfId="347" priority="46" operator="notEqual">
      <formula>ROUND(D12-G12,0)</formula>
    </cfRule>
  </conditionalFormatting>
  <conditionalFormatting sqref="K12">
    <cfRule type="cellIs" dxfId="346" priority="47" operator="notEqual">
      <formula>ROUND(E12-H12,0)</formula>
    </cfRule>
  </conditionalFormatting>
  <conditionalFormatting sqref="C13">
    <cfRule type="cellIs" dxfId="345" priority="48" operator="notEqual">
      <formula>ROUND(SUM(D13:E13),0)</formula>
    </cfRule>
  </conditionalFormatting>
  <conditionalFormatting sqref="F13">
    <cfRule type="cellIs" dxfId="344" priority="49" operator="notEqual">
      <formula>ROUND(SUM(G13:H13),0)</formula>
    </cfRule>
  </conditionalFormatting>
  <conditionalFormatting sqref="I13">
    <cfRule type="cellIs" dxfId="343" priority="50" operator="notEqual">
      <formula>ROUND(SUM(J13:K13),0)</formula>
    </cfRule>
  </conditionalFormatting>
  <conditionalFormatting sqref="I13">
    <cfRule type="cellIs" dxfId="342" priority="51" operator="notEqual">
      <formula>ROUND(C13-F13,0)</formula>
    </cfRule>
  </conditionalFormatting>
  <conditionalFormatting sqref="J13">
    <cfRule type="cellIs" dxfId="341" priority="52" operator="notEqual">
      <formula>ROUND(D13-G13,0)</formula>
    </cfRule>
  </conditionalFormatting>
  <conditionalFormatting sqref="K13">
    <cfRule type="cellIs" dxfId="340" priority="53" operator="notEqual">
      <formula>ROUND(E13-H13,0)</formula>
    </cfRule>
  </conditionalFormatting>
  <conditionalFormatting sqref="C14">
    <cfRule type="cellIs" dxfId="339" priority="54" operator="notEqual">
      <formula>ROUND(SUM(D14:E14),0)</formula>
    </cfRule>
  </conditionalFormatting>
  <conditionalFormatting sqref="F14">
    <cfRule type="cellIs" dxfId="338" priority="55" operator="notEqual">
      <formula>ROUND(SUM(G14:H14),0)</formula>
    </cfRule>
  </conditionalFormatting>
  <conditionalFormatting sqref="I14">
    <cfRule type="cellIs" dxfId="337" priority="56" operator="notEqual">
      <formula>ROUND(SUM(J14:K14),0)</formula>
    </cfRule>
  </conditionalFormatting>
  <conditionalFormatting sqref="I14">
    <cfRule type="cellIs" dxfId="336" priority="57" operator="notEqual">
      <formula>ROUND(C14-F14,0)</formula>
    </cfRule>
  </conditionalFormatting>
  <conditionalFormatting sqref="J14">
    <cfRule type="cellIs" dxfId="335" priority="58" operator="notEqual">
      <formula>ROUND(D14-G14,0)</formula>
    </cfRule>
  </conditionalFormatting>
  <conditionalFormatting sqref="K14">
    <cfRule type="cellIs" dxfId="334" priority="59" operator="notEqual">
      <formula>ROUND(E14-H14,0)</formula>
    </cfRule>
  </conditionalFormatting>
  <conditionalFormatting sqref="C15">
    <cfRule type="cellIs" dxfId="333" priority="60" operator="notEqual">
      <formula>ROUND(SUM(D15:E15),0)</formula>
    </cfRule>
  </conditionalFormatting>
  <conditionalFormatting sqref="F15">
    <cfRule type="cellIs" dxfId="332" priority="61" operator="notEqual">
      <formula>ROUND(SUM(G15:H15),0)</formula>
    </cfRule>
  </conditionalFormatting>
  <conditionalFormatting sqref="I15">
    <cfRule type="cellIs" dxfId="331" priority="62" operator="notEqual">
      <formula>ROUND(SUM(J15:K15),0)</formula>
    </cfRule>
  </conditionalFormatting>
  <conditionalFormatting sqref="I15">
    <cfRule type="cellIs" dxfId="330" priority="63" operator="notEqual">
      <formula>ROUND(C15-F15,0)</formula>
    </cfRule>
  </conditionalFormatting>
  <conditionalFormatting sqref="J15">
    <cfRule type="cellIs" dxfId="329" priority="64" operator="notEqual">
      <formula>ROUND(D15-G15,0)</formula>
    </cfRule>
  </conditionalFormatting>
  <conditionalFormatting sqref="K15">
    <cfRule type="cellIs" dxfId="328" priority="65" operator="notEqual">
      <formula>ROUND(E15-H15,0)</formula>
    </cfRule>
  </conditionalFormatting>
  <conditionalFormatting sqref="C16">
    <cfRule type="cellIs" dxfId="327" priority="66" operator="notEqual">
      <formula>ROUND(SUM(D16:E16),0)</formula>
    </cfRule>
  </conditionalFormatting>
  <conditionalFormatting sqref="F16">
    <cfRule type="cellIs" dxfId="326" priority="67" operator="notEqual">
      <formula>ROUND(SUM(G16:H16),0)</formula>
    </cfRule>
  </conditionalFormatting>
  <conditionalFormatting sqref="I16">
    <cfRule type="cellIs" dxfId="325" priority="68" operator="notEqual">
      <formula>ROUND(SUM(J16:K16),0)</formula>
    </cfRule>
  </conditionalFormatting>
  <conditionalFormatting sqref="I16">
    <cfRule type="cellIs" dxfId="324" priority="69" operator="notEqual">
      <formula>ROUND(C16-F16,0)</formula>
    </cfRule>
  </conditionalFormatting>
  <conditionalFormatting sqref="J16">
    <cfRule type="cellIs" dxfId="323" priority="70" operator="notEqual">
      <formula>ROUND(D16-G16,0)</formula>
    </cfRule>
  </conditionalFormatting>
  <conditionalFormatting sqref="K16">
    <cfRule type="cellIs" dxfId="322" priority="71" operator="notEqual">
      <formula>ROUND(E16-H16,0)</formula>
    </cfRule>
  </conditionalFormatting>
  <conditionalFormatting sqref="C17">
    <cfRule type="cellIs" dxfId="321" priority="72" operator="notEqual">
      <formula>ROUND(SUM(D17:E17),0)</formula>
    </cfRule>
  </conditionalFormatting>
  <conditionalFormatting sqref="F17">
    <cfRule type="cellIs" dxfId="320" priority="73" operator="notEqual">
      <formula>ROUND(SUM(G17:H17),0)</formula>
    </cfRule>
  </conditionalFormatting>
  <conditionalFormatting sqref="I17">
    <cfRule type="cellIs" dxfId="319" priority="74" operator="notEqual">
      <formula>ROUND(SUM(J17:K17),0)</formula>
    </cfRule>
  </conditionalFormatting>
  <conditionalFormatting sqref="I17">
    <cfRule type="cellIs" dxfId="318" priority="75" operator="notEqual">
      <formula>ROUND(C17-F17,0)</formula>
    </cfRule>
  </conditionalFormatting>
  <conditionalFormatting sqref="J17">
    <cfRule type="cellIs" dxfId="317" priority="76" operator="notEqual">
      <formula>ROUND(D17-G17,0)</formula>
    </cfRule>
  </conditionalFormatting>
  <conditionalFormatting sqref="K17">
    <cfRule type="cellIs" dxfId="316" priority="77" operator="notEqual">
      <formula>ROUND(E17-H17,0)</formula>
    </cfRule>
  </conditionalFormatting>
  <conditionalFormatting sqref="C18">
    <cfRule type="cellIs" dxfId="315" priority="78" operator="notEqual">
      <formula>ROUND(SUM(D18:E18),0)</formula>
    </cfRule>
  </conditionalFormatting>
  <conditionalFormatting sqref="F18">
    <cfRule type="cellIs" dxfId="314" priority="79" operator="notEqual">
      <formula>ROUND(SUM(G18:H18),0)</formula>
    </cfRule>
  </conditionalFormatting>
  <conditionalFormatting sqref="I18">
    <cfRule type="cellIs" dxfId="313" priority="80" operator="notEqual">
      <formula>ROUND(SUM(J18:K18),0)</formula>
    </cfRule>
  </conditionalFormatting>
  <conditionalFormatting sqref="I18">
    <cfRule type="cellIs" dxfId="312" priority="81" operator="notEqual">
      <formula>ROUND(C18-F18,0)</formula>
    </cfRule>
  </conditionalFormatting>
  <conditionalFormatting sqref="J18">
    <cfRule type="cellIs" dxfId="311" priority="82" operator="notEqual">
      <formula>ROUND(D18-G18,0)</formula>
    </cfRule>
  </conditionalFormatting>
  <conditionalFormatting sqref="K18">
    <cfRule type="cellIs" dxfId="310" priority="83" operator="notEqual">
      <formula>ROUND(E18-H18,0)</formula>
    </cfRule>
  </conditionalFormatting>
  <conditionalFormatting sqref="C19">
    <cfRule type="cellIs" dxfId="309" priority="84" operator="notEqual">
      <formula>ROUND(SUM(D19:E19),0)</formula>
    </cfRule>
  </conditionalFormatting>
  <conditionalFormatting sqref="F19">
    <cfRule type="cellIs" dxfId="308" priority="85" operator="notEqual">
      <formula>ROUND(SUM(G19:H19),0)</formula>
    </cfRule>
  </conditionalFormatting>
  <conditionalFormatting sqref="I19">
    <cfRule type="cellIs" dxfId="307" priority="86" operator="notEqual">
      <formula>ROUND(SUM(J19:K19),0)</formula>
    </cfRule>
  </conditionalFormatting>
  <conditionalFormatting sqref="I19">
    <cfRule type="cellIs" dxfId="306" priority="87" operator="notEqual">
      <formula>ROUND(C19-F19,0)</formula>
    </cfRule>
  </conditionalFormatting>
  <conditionalFormatting sqref="J19">
    <cfRule type="cellIs" dxfId="305" priority="88" operator="notEqual">
      <formula>ROUND(D19-G19,0)</formula>
    </cfRule>
  </conditionalFormatting>
  <conditionalFormatting sqref="K19">
    <cfRule type="cellIs" dxfId="304" priority="89" operator="notEqual">
      <formula>ROUND(E19-H19,0)</formula>
    </cfRule>
  </conditionalFormatting>
  <conditionalFormatting sqref="C20">
    <cfRule type="cellIs" dxfId="303" priority="90" operator="notEqual">
      <formula>ROUND(SUM(D20:E20),0)</formula>
    </cfRule>
  </conditionalFormatting>
  <conditionalFormatting sqref="F20">
    <cfRule type="cellIs" dxfId="302" priority="91" operator="notEqual">
      <formula>ROUND(SUM(G20:H20),0)</formula>
    </cfRule>
  </conditionalFormatting>
  <conditionalFormatting sqref="I20">
    <cfRule type="cellIs" dxfId="301" priority="92" operator="notEqual">
      <formula>ROUND(SUM(J20:K20),0)</formula>
    </cfRule>
  </conditionalFormatting>
  <conditionalFormatting sqref="I20">
    <cfRule type="cellIs" dxfId="300" priority="93" operator="notEqual">
      <formula>ROUND(C20-F20,0)</formula>
    </cfRule>
  </conditionalFormatting>
  <conditionalFormatting sqref="J20">
    <cfRule type="cellIs" dxfId="299" priority="94" operator="notEqual">
      <formula>ROUND(D20-G20,0)</formula>
    </cfRule>
  </conditionalFormatting>
  <conditionalFormatting sqref="K20">
    <cfRule type="cellIs" dxfId="298" priority="95" operator="notEqual">
      <formula>ROUND(E20-H20,0)</formula>
    </cfRule>
  </conditionalFormatting>
  <conditionalFormatting sqref="C21">
    <cfRule type="cellIs" dxfId="297" priority="96" operator="notEqual">
      <formula>ROUND(SUM(D21:E21),0)</formula>
    </cfRule>
  </conditionalFormatting>
  <conditionalFormatting sqref="F21">
    <cfRule type="cellIs" dxfId="296" priority="97" operator="notEqual">
      <formula>ROUND(SUM(G21:H21),0)</formula>
    </cfRule>
  </conditionalFormatting>
  <conditionalFormatting sqref="I21">
    <cfRule type="cellIs" dxfId="295" priority="98" operator="notEqual">
      <formula>ROUND(SUM(J21:K21),0)</formula>
    </cfRule>
  </conditionalFormatting>
  <conditionalFormatting sqref="I21">
    <cfRule type="cellIs" dxfId="294" priority="99" operator="notEqual">
      <formula>ROUND(C21-F21,0)</formula>
    </cfRule>
  </conditionalFormatting>
  <conditionalFormatting sqref="J21">
    <cfRule type="cellIs" dxfId="293" priority="100" operator="notEqual">
      <formula>ROUND(D21-G21,0)</formula>
    </cfRule>
  </conditionalFormatting>
  <conditionalFormatting sqref="K21">
    <cfRule type="cellIs" dxfId="292" priority="101" operator="notEqual">
      <formula>ROUND(E21-H21,0)</formula>
    </cfRule>
  </conditionalFormatting>
  <conditionalFormatting sqref="C22">
    <cfRule type="cellIs" dxfId="291" priority="102" operator="notEqual">
      <formula>ROUND(SUM(D22:E22),0)</formula>
    </cfRule>
  </conditionalFormatting>
  <conditionalFormatting sqref="F22">
    <cfRule type="cellIs" dxfId="290" priority="103" operator="notEqual">
      <formula>ROUND(SUM(G22:H22),0)</formula>
    </cfRule>
  </conditionalFormatting>
  <conditionalFormatting sqref="I22">
    <cfRule type="cellIs" dxfId="289" priority="104" operator="notEqual">
      <formula>ROUND(SUM(J22:K22),0)</formula>
    </cfRule>
  </conditionalFormatting>
  <conditionalFormatting sqref="I22">
    <cfRule type="cellIs" dxfId="288" priority="105" operator="notEqual">
      <formula>ROUND(C22-F22,0)</formula>
    </cfRule>
  </conditionalFormatting>
  <conditionalFormatting sqref="J22">
    <cfRule type="cellIs" dxfId="287" priority="106" operator="notEqual">
      <formula>ROUND(D22-G22,0)</formula>
    </cfRule>
  </conditionalFormatting>
  <conditionalFormatting sqref="K22">
    <cfRule type="cellIs" dxfId="286" priority="107" operator="notEqual">
      <formula>ROUND(E22-H22,0)</formula>
    </cfRule>
  </conditionalFormatting>
  <conditionalFormatting sqref="C23">
    <cfRule type="cellIs" dxfId="285" priority="108" operator="notEqual">
      <formula>ROUND(SUM(D23:E23),0)</formula>
    </cfRule>
  </conditionalFormatting>
  <conditionalFormatting sqref="F23">
    <cfRule type="cellIs" dxfId="284" priority="109" operator="notEqual">
      <formula>ROUND(SUM(G23:H23),0)</formula>
    </cfRule>
  </conditionalFormatting>
  <conditionalFormatting sqref="I23">
    <cfRule type="cellIs" dxfId="283" priority="110" operator="notEqual">
      <formula>ROUND(SUM(J23:K23),0)</formula>
    </cfRule>
  </conditionalFormatting>
  <conditionalFormatting sqref="I23">
    <cfRule type="cellIs" dxfId="282" priority="111" operator="notEqual">
      <formula>ROUND(C23-F23,0)</formula>
    </cfRule>
  </conditionalFormatting>
  <conditionalFormatting sqref="J23">
    <cfRule type="cellIs" dxfId="281" priority="112" operator="notEqual">
      <formula>ROUND(D23-G23,0)</formula>
    </cfRule>
  </conditionalFormatting>
  <conditionalFormatting sqref="K23">
    <cfRule type="cellIs" dxfId="280" priority="113" operator="notEqual">
      <formula>ROUND(E23-H23,0)</formula>
    </cfRule>
  </conditionalFormatting>
  <conditionalFormatting sqref="C24">
    <cfRule type="cellIs" dxfId="279" priority="114" operator="notEqual">
      <formula>ROUND(SUM(D24:E24),0)</formula>
    </cfRule>
  </conditionalFormatting>
  <conditionalFormatting sqref="F24">
    <cfRule type="cellIs" dxfId="278" priority="115" operator="notEqual">
      <formula>ROUND(SUM(G24:H24),0)</formula>
    </cfRule>
  </conditionalFormatting>
  <conditionalFormatting sqref="I24">
    <cfRule type="cellIs" dxfId="277" priority="116" operator="notEqual">
      <formula>ROUND(SUM(J24:K24),0)</formula>
    </cfRule>
  </conditionalFormatting>
  <conditionalFormatting sqref="I24">
    <cfRule type="cellIs" dxfId="276" priority="117" operator="notEqual">
      <formula>ROUND(C24-F24,0)</formula>
    </cfRule>
  </conditionalFormatting>
  <conditionalFormatting sqref="J24">
    <cfRule type="cellIs" dxfId="275" priority="118" operator="notEqual">
      <formula>ROUND(D24-G24,0)</formula>
    </cfRule>
  </conditionalFormatting>
  <conditionalFormatting sqref="K24">
    <cfRule type="cellIs" dxfId="274" priority="119" operator="notEqual">
      <formula>ROUND(E24-H24,0)</formula>
    </cfRule>
  </conditionalFormatting>
  <conditionalFormatting sqref="C25">
    <cfRule type="cellIs" dxfId="273" priority="120" operator="notEqual">
      <formula>ROUND(SUM(D25:E25),0)</formula>
    </cfRule>
  </conditionalFormatting>
  <conditionalFormatting sqref="F25">
    <cfRule type="cellIs" dxfId="272" priority="121" operator="notEqual">
      <formula>ROUND(SUM(G25:H25),0)</formula>
    </cfRule>
  </conditionalFormatting>
  <conditionalFormatting sqref="I25">
    <cfRule type="cellIs" dxfId="271" priority="122" operator="notEqual">
      <formula>ROUND(SUM(J25:K25),0)</formula>
    </cfRule>
  </conditionalFormatting>
  <conditionalFormatting sqref="I25">
    <cfRule type="cellIs" dxfId="270" priority="123" operator="notEqual">
      <formula>ROUND(C25-F25,0)</formula>
    </cfRule>
  </conditionalFormatting>
  <conditionalFormatting sqref="J25">
    <cfRule type="cellIs" dxfId="269" priority="124" operator="notEqual">
      <formula>ROUND(D25-G25,0)</formula>
    </cfRule>
  </conditionalFormatting>
  <conditionalFormatting sqref="K25">
    <cfRule type="cellIs" dxfId="268" priority="125" operator="notEqual">
      <formula>ROUND(E25-H25,0)</formula>
    </cfRule>
  </conditionalFormatting>
  <conditionalFormatting sqref="C26">
    <cfRule type="cellIs" dxfId="267" priority="126" operator="notEqual">
      <formula>ROUND(SUM(D26:E26),0)</formula>
    </cfRule>
  </conditionalFormatting>
  <conditionalFormatting sqref="F26">
    <cfRule type="cellIs" dxfId="266" priority="127" operator="notEqual">
      <formula>ROUND(SUM(G26:H26),0)</formula>
    </cfRule>
  </conditionalFormatting>
  <conditionalFormatting sqref="I26">
    <cfRule type="cellIs" dxfId="265" priority="128" operator="notEqual">
      <formula>ROUND(SUM(J26:K26),0)</formula>
    </cfRule>
  </conditionalFormatting>
  <conditionalFormatting sqref="I26">
    <cfRule type="cellIs" dxfId="264" priority="129" operator="notEqual">
      <formula>ROUND(C26-F26,0)</formula>
    </cfRule>
  </conditionalFormatting>
  <conditionalFormatting sqref="J26">
    <cfRule type="cellIs" dxfId="263" priority="130" operator="notEqual">
      <formula>ROUND(D26-G26,0)</formula>
    </cfRule>
  </conditionalFormatting>
  <conditionalFormatting sqref="K26">
    <cfRule type="cellIs" dxfId="262" priority="131" operator="notEqual">
      <formula>ROUND(E26-H26,0)</formula>
    </cfRule>
  </conditionalFormatting>
  <conditionalFormatting sqref="C28">
    <cfRule type="cellIs" dxfId="261" priority="132" operator="notEqual">
      <formula>ROUND(SUM(D28:E28),0)</formula>
    </cfRule>
  </conditionalFormatting>
  <conditionalFormatting sqref="F28">
    <cfRule type="cellIs" dxfId="260" priority="133" operator="notEqual">
      <formula>ROUND(SUM(G28:H28),0)</formula>
    </cfRule>
  </conditionalFormatting>
  <conditionalFormatting sqref="I28">
    <cfRule type="cellIs" dxfId="259" priority="134" operator="notEqual">
      <formula>ROUND(SUM(J28:K28),0)</formula>
    </cfRule>
  </conditionalFormatting>
  <conditionalFormatting sqref="I28">
    <cfRule type="cellIs" dxfId="258" priority="135" operator="notEqual">
      <formula>ROUND(C28-F28,0)</formula>
    </cfRule>
  </conditionalFormatting>
  <conditionalFormatting sqref="J28">
    <cfRule type="cellIs" dxfId="257" priority="136" operator="notEqual">
      <formula>ROUND(D28-G28,0)</formula>
    </cfRule>
  </conditionalFormatting>
  <conditionalFormatting sqref="K28">
    <cfRule type="cellIs" dxfId="256" priority="137" operator="notEqual">
      <formula>ROUND(E28-H28,0)</formula>
    </cfRule>
  </conditionalFormatting>
  <conditionalFormatting sqref="C29">
    <cfRule type="cellIs" dxfId="255" priority="138" operator="notEqual">
      <formula>ROUND(SUM(D29:E29),0)</formula>
    </cfRule>
  </conditionalFormatting>
  <conditionalFormatting sqref="F29">
    <cfRule type="cellIs" dxfId="254" priority="139" operator="notEqual">
      <formula>ROUND(SUM(G29:H29),0)</formula>
    </cfRule>
  </conditionalFormatting>
  <conditionalFormatting sqref="I29">
    <cfRule type="cellIs" dxfId="253" priority="140" operator="notEqual">
      <formula>ROUND(SUM(J29:K29),0)</formula>
    </cfRule>
  </conditionalFormatting>
  <conditionalFormatting sqref="I29">
    <cfRule type="cellIs" dxfId="252" priority="141" operator="notEqual">
      <formula>ROUND(C29-F29,0)</formula>
    </cfRule>
  </conditionalFormatting>
  <conditionalFormatting sqref="J29">
    <cfRule type="cellIs" dxfId="251" priority="142" operator="notEqual">
      <formula>ROUND(D29-G29,0)</formula>
    </cfRule>
  </conditionalFormatting>
  <conditionalFormatting sqref="K29">
    <cfRule type="cellIs" dxfId="250" priority="143" operator="notEqual">
      <formula>ROUND(E29-H29,0)</formula>
    </cfRule>
  </conditionalFormatting>
  <conditionalFormatting sqref="C30">
    <cfRule type="cellIs" dxfId="249" priority="144" operator="notEqual">
      <formula>ROUND(SUM(D30:E30),0)</formula>
    </cfRule>
  </conditionalFormatting>
  <conditionalFormatting sqref="F30">
    <cfRule type="cellIs" dxfId="248" priority="145" operator="notEqual">
      <formula>ROUND(SUM(G30:H30),0)</formula>
    </cfRule>
  </conditionalFormatting>
  <conditionalFormatting sqref="I30">
    <cfRule type="cellIs" dxfId="247" priority="146" operator="notEqual">
      <formula>ROUND(SUM(J30:K30),0)</formula>
    </cfRule>
  </conditionalFormatting>
  <conditionalFormatting sqref="I30">
    <cfRule type="cellIs" dxfId="246" priority="147" operator="notEqual">
      <formula>ROUND(C30-F30,0)</formula>
    </cfRule>
  </conditionalFormatting>
  <conditionalFormatting sqref="J30">
    <cfRule type="cellIs" dxfId="245" priority="148" operator="notEqual">
      <formula>ROUND(D30-G30,0)</formula>
    </cfRule>
  </conditionalFormatting>
  <conditionalFormatting sqref="K30">
    <cfRule type="cellIs" dxfId="244" priority="149" operator="notEqual">
      <formula>ROUND(E30-H30,0)</formula>
    </cfRule>
  </conditionalFormatting>
  <conditionalFormatting sqref="C31">
    <cfRule type="cellIs" dxfId="243" priority="150" operator="notEqual">
      <formula>ROUND(SUM(D31:E31),0)</formula>
    </cfRule>
  </conditionalFormatting>
  <conditionalFormatting sqref="F31">
    <cfRule type="cellIs" dxfId="242" priority="151" operator="notEqual">
      <formula>ROUND(SUM(G31:H31),0)</formula>
    </cfRule>
  </conditionalFormatting>
  <conditionalFormatting sqref="I31">
    <cfRule type="cellIs" dxfId="241" priority="152" operator="notEqual">
      <formula>ROUND(SUM(J31:K31),0)</formula>
    </cfRule>
  </conditionalFormatting>
  <conditionalFormatting sqref="I31">
    <cfRule type="cellIs" dxfId="240" priority="153" operator="notEqual">
      <formula>ROUND(C31-F31,0)</formula>
    </cfRule>
  </conditionalFormatting>
  <conditionalFormatting sqref="J31">
    <cfRule type="cellIs" dxfId="239" priority="154" operator="notEqual">
      <formula>ROUND(D31-G31,0)</formula>
    </cfRule>
  </conditionalFormatting>
  <conditionalFormatting sqref="K31">
    <cfRule type="cellIs" dxfId="238" priority="155" operator="notEqual">
      <formula>ROUND(E31-H31,0)</formula>
    </cfRule>
  </conditionalFormatting>
  <conditionalFormatting sqref="C32">
    <cfRule type="cellIs" dxfId="237" priority="156" operator="notEqual">
      <formula>ROUND(SUM(C52:C54),0)</formula>
    </cfRule>
  </conditionalFormatting>
  <conditionalFormatting sqref="C32">
    <cfRule type="cellIs" dxfId="236" priority="157" operator="greaterThan">
      <formula>ROUND(SUM(C34:C50),0)</formula>
    </cfRule>
  </conditionalFormatting>
  <conditionalFormatting sqref="D32">
    <cfRule type="cellIs" dxfId="235" priority="158" operator="notEqual">
      <formula>ROUND(SUM(D52:D54),0)</formula>
    </cfRule>
  </conditionalFormatting>
  <conditionalFormatting sqref="D32">
    <cfRule type="cellIs" dxfId="234" priority="159" operator="greaterThan">
      <formula>ROUND(SUM(D34:D50),0)</formula>
    </cfRule>
  </conditionalFormatting>
  <conditionalFormatting sqref="E32">
    <cfRule type="cellIs" dxfId="233" priority="160" operator="notEqual">
      <formula>ROUND(SUM(E52:E54),0)</formula>
    </cfRule>
  </conditionalFormatting>
  <conditionalFormatting sqref="E32">
    <cfRule type="cellIs" dxfId="232" priority="161" operator="greaterThan">
      <formula>ROUND(SUM(E34:E50),0)</formula>
    </cfRule>
  </conditionalFormatting>
  <conditionalFormatting sqref="F32">
    <cfRule type="cellIs" dxfId="231" priority="162" operator="notEqual">
      <formula>ROUND(SUM(F52:F54),0)</formula>
    </cfRule>
  </conditionalFormatting>
  <conditionalFormatting sqref="F32">
    <cfRule type="cellIs" dxfId="230" priority="163" operator="greaterThan">
      <formula>ROUND(SUM(F34:F50),0)</formula>
    </cfRule>
  </conditionalFormatting>
  <conditionalFormatting sqref="G32">
    <cfRule type="cellIs" dxfId="229" priority="164" operator="notEqual">
      <formula>ROUND(SUM(G52:G54),0)</formula>
    </cfRule>
  </conditionalFormatting>
  <conditionalFormatting sqref="G32">
    <cfRule type="cellIs" dxfId="228" priority="165" operator="greaterThan">
      <formula>ROUND(SUM(G34:G50),0)</formula>
    </cfRule>
  </conditionalFormatting>
  <conditionalFormatting sqref="H32">
    <cfRule type="cellIs" dxfId="227" priority="166" operator="notEqual">
      <formula>ROUND(SUM(H52:H54),0)</formula>
    </cfRule>
  </conditionalFormatting>
  <conditionalFormatting sqref="H32">
    <cfRule type="cellIs" dxfId="226" priority="167" operator="greaterThan">
      <formula>ROUND(SUM(H34:H50),0)</formula>
    </cfRule>
  </conditionalFormatting>
  <conditionalFormatting sqref="I32">
    <cfRule type="cellIs" dxfId="225" priority="168" operator="notEqual">
      <formula>ROUND(SUM(I52:I54),0)</formula>
    </cfRule>
  </conditionalFormatting>
  <conditionalFormatting sqref="I32">
    <cfRule type="cellIs" dxfId="224" priority="169" operator="greaterThan">
      <formula>ROUND(SUM(I34:I50),0)</formula>
    </cfRule>
  </conditionalFormatting>
  <conditionalFormatting sqref="J32">
    <cfRule type="cellIs" dxfId="223" priority="170" operator="notEqual">
      <formula>ROUND(SUM(J52:J54),0)</formula>
    </cfRule>
  </conditionalFormatting>
  <conditionalFormatting sqref="J32">
    <cfRule type="cellIs" dxfId="222" priority="171" operator="greaterThan">
      <formula>ROUND(SUM(J34:J50),0)</formula>
    </cfRule>
  </conditionalFormatting>
  <conditionalFormatting sqref="K32">
    <cfRule type="cellIs" dxfId="221" priority="172" operator="notEqual">
      <formula>ROUND(SUM(K52:K54),0)</formula>
    </cfRule>
  </conditionalFormatting>
  <conditionalFormatting sqref="K32">
    <cfRule type="cellIs" dxfId="220" priority="173" operator="greaterThan">
      <formula>ROUND(SUM(K34:K50),0)</formula>
    </cfRule>
  </conditionalFormatting>
  <conditionalFormatting sqref="C34">
    <cfRule type="cellIs" dxfId="219" priority="174" operator="notEqual">
      <formula>ROUND(SUM(D34:E34),0)</formula>
    </cfRule>
  </conditionalFormatting>
  <conditionalFormatting sqref="F34">
    <cfRule type="cellIs" dxfId="218" priority="175" operator="notEqual">
      <formula>ROUND(SUM(G34:H34),0)</formula>
    </cfRule>
  </conditionalFormatting>
  <conditionalFormatting sqref="I34">
    <cfRule type="cellIs" dxfId="217" priority="176" operator="notEqual">
      <formula>ROUND(SUM(J34:K34),0)</formula>
    </cfRule>
  </conditionalFormatting>
  <conditionalFormatting sqref="I34">
    <cfRule type="cellIs" dxfId="216" priority="177" operator="notEqual">
      <formula>ROUND(C34-F34,0)</formula>
    </cfRule>
  </conditionalFormatting>
  <conditionalFormatting sqref="J34">
    <cfRule type="cellIs" dxfId="215" priority="178" operator="notEqual">
      <formula>ROUND(D34-G34,0)</formula>
    </cfRule>
  </conditionalFormatting>
  <conditionalFormatting sqref="K34">
    <cfRule type="cellIs" dxfId="214" priority="179" operator="notEqual">
      <formula>ROUND(E34-H34,0)</formula>
    </cfRule>
  </conditionalFormatting>
  <conditionalFormatting sqref="C35">
    <cfRule type="cellIs" dxfId="213" priority="180" operator="notEqual">
      <formula>ROUND(SUM(D35:E35),0)</formula>
    </cfRule>
  </conditionalFormatting>
  <conditionalFormatting sqref="F35">
    <cfRule type="cellIs" dxfId="212" priority="181" operator="notEqual">
      <formula>ROUND(SUM(G35:H35),0)</formula>
    </cfRule>
  </conditionalFormatting>
  <conditionalFormatting sqref="I35">
    <cfRule type="cellIs" dxfId="211" priority="182" operator="notEqual">
      <formula>ROUND(SUM(J35:K35),0)</formula>
    </cfRule>
  </conditionalFormatting>
  <conditionalFormatting sqref="I35">
    <cfRule type="cellIs" dxfId="210" priority="183" operator="notEqual">
      <formula>ROUND(C35-F35,0)</formula>
    </cfRule>
  </conditionalFormatting>
  <conditionalFormatting sqref="J35">
    <cfRule type="cellIs" dxfId="209" priority="184" operator="notEqual">
      <formula>ROUND(D35-G35,0)</formula>
    </cfRule>
  </conditionalFormatting>
  <conditionalFormatting sqref="K35">
    <cfRule type="cellIs" dxfId="208" priority="185" operator="notEqual">
      <formula>ROUND(E35-H35,0)</formula>
    </cfRule>
  </conditionalFormatting>
  <conditionalFormatting sqref="C36">
    <cfRule type="cellIs" dxfId="207" priority="186" operator="notEqual">
      <formula>ROUND(SUM(D36:E36),0)</formula>
    </cfRule>
  </conditionalFormatting>
  <conditionalFormatting sqref="F36">
    <cfRule type="cellIs" dxfId="206" priority="187" operator="notEqual">
      <formula>ROUND(SUM(G36:H36),0)</formula>
    </cfRule>
  </conditionalFormatting>
  <conditionalFormatting sqref="I36">
    <cfRule type="cellIs" dxfId="205" priority="188" operator="notEqual">
      <formula>ROUND(SUM(J36:K36),0)</formula>
    </cfRule>
  </conditionalFormatting>
  <conditionalFormatting sqref="I36">
    <cfRule type="cellIs" dxfId="204" priority="189" operator="notEqual">
      <formula>ROUND(C36-F36,0)</formula>
    </cfRule>
  </conditionalFormatting>
  <conditionalFormatting sqref="J36">
    <cfRule type="cellIs" dxfId="203" priority="190" operator="notEqual">
      <formula>ROUND(D36-G36,0)</formula>
    </cfRule>
  </conditionalFormatting>
  <conditionalFormatting sqref="K36">
    <cfRule type="cellIs" dxfId="202" priority="191" operator="notEqual">
      <formula>ROUND(E36-H36,0)</formula>
    </cfRule>
  </conditionalFormatting>
  <conditionalFormatting sqref="C37">
    <cfRule type="cellIs" dxfId="201" priority="192" operator="notEqual">
      <formula>ROUND(SUM(D37:E37),0)</formula>
    </cfRule>
  </conditionalFormatting>
  <conditionalFormatting sqref="F37">
    <cfRule type="cellIs" dxfId="200" priority="193" operator="notEqual">
      <formula>ROUND(SUM(G37:H37),0)</formula>
    </cfRule>
  </conditionalFormatting>
  <conditionalFormatting sqref="I37">
    <cfRule type="cellIs" dxfId="199" priority="194" operator="notEqual">
      <formula>ROUND(SUM(J37:K37),0)</formula>
    </cfRule>
  </conditionalFormatting>
  <conditionalFormatting sqref="I37">
    <cfRule type="cellIs" dxfId="198" priority="195" operator="notEqual">
      <formula>ROUND(C37-F37,0)</formula>
    </cfRule>
  </conditionalFormatting>
  <conditionalFormatting sqref="J37">
    <cfRule type="cellIs" dxfId="197" priority="196" operator="notEqual">
      <formula>ROUND(D37-G37,0)</formula>
    </cfRule>
  </conditionalFormatting>
  <conditionalFormatting sqref="K37">
    <cfRule type="cellIs" dxfId="196" priority="197" operator="notEqual">
      <formula>ROUND(E37-H37,0)</formula>
    </cfRule>
  </conditionalFormatting>
  <conditionalFormatting sqref="C38">
    <cfRule type="cellIs" dxfId="195" priority="198" operator="notEqual">
      <formula>ROUND(SUM(D38:E38),0)</formula>
    </cfRule>
  </conditionalFormatting>
  <conditionalFormatting sqref="F38">
    <cfRule type="cellIs" dxfId="194" priority="199" operator="notEqual">
      <formula>ROUND(SUM(G38:H38),0)</formula>
    </cfRule>
  </conditionalFormatting>
  <conditionalFormatting sqref="I38">
    <cfRule type="cellIs" dxfId="193" priority="200" operator="notEqual">
      <formula>ROUND(SUM(J38:K38),0)</formula>
    </cfRule>
  </conditionalFormatting>
  <conditionalFormatting sqref="I38">
    <cfRule type="cellIs" dxfId="192" priority="201" operator="notEqual">
      <formula>ROUND(C38-F38,0)</formula>
    </cfRule>
  </conditionalFormatting>
  <conditionalFormatting sqref="J38">
    <cfRule type="cellIs" dxfId="191" priority="202" operator="notEqual">
      <formula>ROUND(D38-G38,0)</formula>
    </cfRule>
  </conditionalFormatting>
  <conditionalFormatting sqref="K38">
    <cfRule type="cellIs" dxfId="190" priority="203" operator="notEqual">
      <formula>ROUND(E38-H38,0)</formula>
    </cfRule>
  </conditionalFormatting>
  <conditionalFormatting sqref="C39">
    <cfRule type="cellIs" dxfId="189" priority="204" operator="notEqual">
      <formula>ROUND(SUM(D39:E39),0)</formula>
    </cfRule>
  </conditionalFormatting>
  <conditionalFormatting sqref="F39">
    <cfRule type="cellIs" dxfId="188" priority="205" operator="notEqual">
      <formula>ROUND(SUM(G39:H39),0)</formula>
    </cfRule>
  </conditionalFormatting>
  <conditionalFormatting sqref="I39">
    <cfRule type="cellIs" dxfId="187" priority="206" operator="notEqual">
      <formula>ROUND(SUM(J39:K39),0)</formula>
    </cfRule>
  </conditionalFormatting>
  <conditionalFormatting sqref="I39">
    <cfRule type="cellIs" dxfId="186" priority="207" operator="notEqual">
      <formula>ROUND(C39-F39,0)</formula>
    </cfRule>
  </conditionalFormatting>
  <conditionalFormatting sqref="J39">
    <cfRule type="cellIs" dxfId="185" priority="208" operator="notEqual">
      <formula>ROUND(D39-G39,0)</formula>
    </cfRule>
  </conditionalFormatting>
  <conditionalFormatting sqref="K39">
    <cfRule type="cellIs" dxfId="184" priority="209" operator="notEqual">
      <formula>ROUND(E39-H39,0)</formula>
    </cfRule>
  </conditionalFormatting>
  <conditionalFormatting sqref="C40">
    <cfRule type="cellIs" dxfId="183" priority="210" operator="notEqual">
      <formula>ROUND(SUM(D40:E40),0)</formula>
    </cfRule>
  </conditionalFormatting>
  <conditionalFormatting sqref="F40">
    <cfRule type="cellIs" dxfId="182" priority="211" operator="notEqual">
      <formula>ROUND(SUM(G40:H40),0)</formula>
    </cfRule>
  </conditionalFormatting>
  <conditionalFormatting sqref="I40">
    <cfRule type="cellIs" dxfId="181" priority="212" operator="notEqual">
      <formula>ROUND(SUM(J40:K40),0)</formula>
    </cfRule>
  </conditionalFormatting>
  <conditionalFormatting sqref="I40">
    <cfRule type="cellIs" dxfId="180" priority="213" operator="notEqual">
      <formula>ROUND(C40-F40,0)</formula>
    </cfRule>
  </conditionalFormatting>
  <conditionalFormatting sqref="J40">
    <cfRule type="cellIs" dxfId="179" priority="214" operator="notEqual">
      <formula>ROUND(D40-G40,0)</formula>
    </cfRule>
  </conditionalFormatting>
  <conditionalFormatting sqref="K40">
    <cfRule type="cellIs" dxfId="178" priority="215" operator="notEqual">
      <formula>ROUND(E40-H40,0)</formula>
    </cfRule>
  </conditionalFormatting>
  <conditionalFormatting sqref="C41">
    <cfRule type="cellIs" dxfId="177" priority="216" operator="notEqual">
      <formula>ROUND(SUM(D41:E41),0)</formula>
    </cfRule>
  </conditionalFormatting>
  <conditionalFormatting sqref="F41">
    <cfRule type="cellIs" dxfId="176" priority="217" operator="notEqual">
      <formula>ROUND(SUM(G41:H41),0)</formula>
    </cfRule>
  </conditionalFormatting>
  <conditionalFormatting sqref="I41">
    <cfRule type="cellIs" dxfId="175" priority="218" operator="notEqual">
      <formula>ROUND(SUM(J41:K41),0)</formula>
    </cfRule>
  </conditionalFormatting>
  <conditionalFormatting sqref="I41">
    <cfRule type="cellIs" dxfId="174" priority="219" operator="notEqual">
      <formula>ROUND(C41-F41,0)</formula>
    </cfRule>
  </conditionalFormatting>
  <conditionalFormatting sqref="J41">
    <cfRule type="cellIs" dxfId="173" priority="220" operator="notEqual">
      <formula>ROUND(D41-G41,0)</formula>
    </cfRule>
  </conditionalFormatting>
  <conditionalFormatting sqref="K41">
    <cfRule type="cellIs" dxfId="172" priority="221" operator="notEqual">
      <formula>ROUND(E41-H41,0)</formula>
    </cfRule>
  </conditionalFormatting>
  <conditionalFormatting sqref="C42">
    <cfRule type="cellIs" dxfId="171" priority="222" operator="notEqual">
      <formula>ROUND(SUM(D42:E42),0)</formula>
    </cfRule>
  </conditionalFormatting>
  <conditionalFormatting sqref="F42">
    <cfRule type="cellIs" dxfId="170" priority="223" operator="notEqual">
      <formula>ROUND(SUM(G42:H42),0)</formula>
    </cfRule>
  </conditionalFormatting>
  <conditionalFormatting sqref="I42">
    <cfRule type="cellIs" dxfId="169" priority="224" operator="notEqual">
      <formula>ROUND(SUM(J42:K42),0)</formula>
    </cfRule>
  </conditionalFormatting>
  <conditionalFormatting sqref="I42">
    <cfRule type="cellIs" dxfId="168" priority="225" operator="notEqual">
      <formula>ROUND(C42-F42,0)</formula>
    </cfRule>
  </conditionalFormatting>
  <conditionalFormatting sqref="J42">
    <cfRule type="cellIs" dxfId="167" priority="226" operator="notEqual">
      <formula>ROUND(D42-G42,0)</formula>
    </cfRule>
  </conditionalFormatting>
  <conditionalFormatting sqref="K42">
    <cfRule type="cellIs" dxfId="166" priority="227" operator="notEqual">
      <formula>ROUND(E42-H42,0)</formula>
    </cfRule>
  </conditionalFormatting>
  <conditionalFormatting sqref="C43">
    <cfRule type="cellIs" dxfId="165" priority="228" operator="notEqual">
      <formula>ROUND(SUM(D43:E43),0)</formula>
    </cfRule>
  </conditionalFormatting>
  <conditionalFormatting sqref="F43">
    <cfRule type="cellIs" dxfId="164" priority="229" operator="notEqual">
      <formula>ROUND(SUM(G43:H43),0)</formula>
    </cfRule>
  </conditionalFormatting>
  <conditionalFormatting sqref="I43">
    <cfRule type="cellIs" dxfId="163" priority="230" operator="notEqual">
      <formula>ROUND(SUM(J43:K43),0)</formula>
    </cfRule>
  </conditionalFormatting>
  <conditionalFormatting sqref="I43">
    <cfRule type="cellIs" dxfId="162" priority="231" operator="notEqual">
      <formula>ROUND(C43-F43,0)</formula>
    </cfRule>
  </conditionalFormatting>
  <conditionalFormatting sqref="J43">
    <cfRule type="cellIs" dxfId="161" priority="232" operator="notEqual">
      <formula>ROUND(D43-G43,0)</formula>
    </cfRule>
  </conditionalFormatting>
  <conditionalFormatting sqref="K43">
    <cfRule type="cellIs" dxfId="160" priority="233" operator="notEqual">
      <formula>ROUND(E43-H43,0)</formula>
    </cfRule>
  </conditionalFormatting>
  <conditionalFormatting sqref="C44">
    <cfRule type="cellIs" dxfId="159" priority="234" operator="notEqual">
      <formula>ROUND(SUM(D44:E44),0)</formula>
    </cfRule>
  </conditionalFormatting>
  <conditionalFormatting sqref="F44">
    <cfRule type="cellIs" dxfId="158" priority="235" operator="notEqual">
      <formula>ROUND(SUM(G44:H44),0)</formula>
    </cfRule>
  </conditionalFormatting>
  <conditionalFormatting sqref="I44">
    <cfRule type="cellIs" dxfId="157" priority="236" operator="notEqual">
      <formula>ROUND(SUM(J44:K44),0)</formula>
    </cfRule>
  </conditionalFormatting>
  <conditionalFormatting sqref="I44">
    <cfRule type="cellIs" dxfId="156" priority="237" operator="notEqual">
      <formula>ROUND(C44-F44,0)</formula>
    </cfRule>
  </conditionalFormatting>
  <conditionalFormatting sqref="J44">
    <cfRule type="cellIs" dxfId="155" priority="238" operator="notEqual">
      <formula>ROUND(D44-G44,0)</formula>
    </cfRule>
  </conditionalFormatting>
  <conditionalFormatting sqref="K44">
    <cfRule type="cellIs" dxfId="154" priority="239" operator="notEqual">
      <formula>ROUND(E44-H44,0)</formula>
    </cfRule>
  </conditionalFormatting>
  <conditionalFormatting sqref="C45">
    <cfRule type="cellIs" dxfId="153" priority="240" operator="notEqual">
      <formula>ROUND(SUM(D45:E45),0)</formula>
    </cfRule>
  </conditionalFormatting>
  <conditionalFormatting sqref="F45">
    <cfRule type="cellIs" dxfId="152" priority="241" operator="notEqual">
      <formula>ROUND(SUM(G45:H45),0)</formula>
    </cfRule>
  </conditionalFormatting>
  <conditionalFormatting sqref="I45">
    <cfRule type="cellIs" dxfId="151" priority="242" operator="notEqual">
      <formula>ROUND(SUM(J45:K45),0)</formula>
    </cfRule>
  </conditionalFormatting>
  <conditionalFormatting sqref="I45">
    <cfRule type="cellIs" dxfId="150" priority="243" operator="notEqual">
      <formula>ROUND(C45-F45,0)</formula>
    </cfRule>
  </conditionalFormatting>
  <conditionalFormatting sqref="J45">
    <cfRule type="cellIs" dxfId="149" priority="244" operator="notEqual">
      <formula>ROUND(D45-G45,0)</formula>
    </cfRule>
  </conditionalFormatting>
  <conditionalFormatting sqref="K45">
    <cfRule type="cellIs" dxfId="148" priority="245" operator="notEqual">
      <formula>ROUND(E45-H45,0)</formula>
    </cfRule>
  </conditionalFormatting>
  <conditionalFormatting sqref="C46">
    <cfRule type="cellIs" dxfId="147" priority="246" operator="notEqual">
      <formula>ROUND(SUM(D46:E46),0)</formula>
    </cfRule>
  </conditionalFormatting>
  <conditionalFormatting sqref="F46">
    <cfRule type="cellIs" dxfId="146" priority="247" operator="notEqual">
      <formula>ROUND(SUM(G46:H46),0)</formula>
    </cfRule>
  </conditionalFormatting>
  <conditionalFormatting sqref="I46">
    <cfRule type="cellIs" dxfId="145" priority="248" operator="notEqual">
      <formula>ROUND(SUM(J46:K46),0)</formula>
    </cfRule>
  </conditionalFormatting>
  <conditionalFormatting sqref="I46">
    <cfRule type="cellIs" dxfId="144" priority="249" operator="notEqual">
      <formula>ROUND(C46-F46,0)</formula>
    </cfRule>
  </conditionalFormatting>
  <conditionalFormatting sqref="J46">
    <cfRule type="cellIs" dxfId="143" priority="250" operator="notEqual">
      <formula>ROUND(D46-G46,0)</formula>
    </cfRule>
  </conditionalFormatting>
  <conditionalFormatting sqref="K46">
    <cfRule type="cellIs" dxfId="142" priority="251" operator="notEqual">
      <formula>ROUND(E46-H46,0)</formula>
    </cfRule>
  </conditionalFormatting>
  <conditionalFormatting sqref="C47">
    <cfRule type="cellIs" dxfId="141" priority="252" operator="notEqual">
      <formula>ROUND(SUM(D47:E47),0)</formula>
    </cfRule>
  </conditionalFormatting>
  <conditionalFormatting sqref="F47">
    <cfRule type="cellIs" dxfId="140" priority="253" operator="notEqual">
      <formula>ROUND(SUM(G47:H47),0)</formula>
    </cfRule>
  </conditionalFormatting>
  <conditionalFormatting sqref="I47">
    <cfRule type="cellIs" dxfId="139" priority="254" operator="notEqual">
      <formula>ROUND(SUM(J47:K47),0)</formula>
    </cfRule>
  </conditionalFormatting>
  <conditionalFormatting sqref="I47">
    <cfRule type="cellIs" dxfId="138" priority="255" operator="notEqual">
      <formula>ROUND(C47-F47,0)</formula>
    </cfRule>
  </conditionalFormatting>
  <conditionalFormatting sqref="J47">
    <cfRule type="cellIs" dxfId="137" priority="256" operator="notEqual">
      <formula>ROUND(D47-G47,0)</formula>
    </cfRule>
  </conditionalFormatting>
  <conditionalFormatting sqref="K47">
    <cfRule type="cellIs" dxfId="136" priority="257" operator="notEqual">
      <formula>ROUND(E47-H47,0)</formula>
    </cfRule>
  </conditionalFormatting>
  <conditionalFormatting sqref="C48">
    <cfRule type="cellIs" dxfId="135" priority="258" operator="notEqual">
      <formula>ROUND(SUM(D48:E48),0)</formula>
    </cfRule>
  </conditionalFormatting>
  <conditionalFormatting sqref="F48">
    <cfRule type="cellIs" dxfId="134" priority="259" operator="notEqual">
      <formula>ROUND(SUM(G48:H48),0)</formula>
    </cfRule>
  </conditionalFormatting>
  <conditionalFormatting sqref="I48">
    <cfRule type="cellIs" dxfId="133" priority="260" operator="notEqual">
      <formula>ROUND(SUM(J48:K48),0)</formula>
    </cfRule>
  </conditionalFormatting>
  <conditionalFormatting sqref="I48">
    <cfRule type="cellIs" dxfId="132" priority="261" operator="notEqual">
      <formula>ROUND(C48-F48,0)</formula>
    </cfRule>
  </conditionalFormatting>
  <conditionalFormatting sqref="J48">
    <cfRule type="cellIs" dxfId="131" priority="262" operator="notEqual">
      <formula>ROUND(D48-G48,0)</formula>
    </cfRule>
  </conditionalFormatting>
  <conditionalFormatting sqref="K48">
    <cfRule type="cellIs" dxfId="130" priority="263" operator="notEqual">
      <formula>ROUND(E48-H48,0)</formula>
    </cfRule>
  </conditionalFormatting>
  <conditionalFormatting sqref="C49">
    <cfRule type="cellIs" dxfId="129" priority="264" operator="notEqual">
      <formula>ROUND(SUM(D49:E49),0)</formula>
    </cfRule>
  </conditionalFormatting>
  <conditionalFormatting sqref="F49">
    <cfRule type="cellIs" dxfId="128" priority="265" operator="notEqual">
      <formula>ROUND(SUM(G49:H49),0)</formula>
    </cfRule>
  </conditionalFormatting>
  <conditionalFormatting sqref="I49">
    <cfRule type="cellIs" dxfId="127" priority="266" operator="notEqual">
      <formula>ROUND(SUM(J49:K49),0)</formula>
    </cfRule>
  </conditionalFormatting>
  <conditionalFormatting sqref="I49">
    <cfRule type="cellIs" dxfId="126" priority="267" operator="notEqual">
      <formula>ROUND(C49-F49,0)</formula>
    </cfRule>
  </conditionalFormatting>
  <conditionalFormatting sqref="J49">
    <cfRule type="cellIs" dxfId="125" priority="268" operator="notEqual">
      <formula>ROUND(D49-G49,0)</formula>
    </cfRule>
  </conditionalFormatting>
  <conditionalFormatting sqref="K49">
    <cfRule type="cellIs" dxfId="124" priority="269" operator="notEqual">
      <formula>ROUND(E49-H49,0)</formula>
    </cfRule>
  </conditionalFormatting>
  <conditionalFormatting sqref="C50">
    <cfRule type="cellIs" dxfId="123" priority="270" operator="notEqual">
      <formula>ROUND(SUM(D50:E50),0)</formula>
    </cfRule>
  </conditionalFormatting>
  <conditionalFormatting sqref="F50">
    <cfRule type="cellIs" dxfId="122" priority="271" operator="notEqual">
      <formula>ROUND(SUM(G50:H50),0)</formula>
    </cfRule>
  </conditionalFormatting>
  <conditionalFormatting sqref="I50">
    <cfRule type="cellIs" dxfId="121" priority="272" operator="notEqual">
      <formula>ROUND(SUM(J50:K50),0)</formula>
    </cfRule>
  </conditionalFormatting>
  <conditionalFormatting sqref="I50">
    <cfRule type="cellIs" dxfId="120" priority="273" operator="notEqual">
      <formula>ROUND(C50-F50,0)</formula>
    </cfRule>
  </conditionalFormatting>
  <conditionalFormatting sqref="J50">
    <cfRule type="cellIs" dxfId="119" priority="274" operator="notEqual">
      <formula>ROUND(D50-G50,0)</formula>
    </cfRule>
  </conditionalFormatting>
  <conditionalFormatting sqref="K50">
    <cfRule type="cellIs" dxfId="118" priority="275" operator="notEqual">
      <formula>ROUND(E50-H50,0)</formula>
    </cfRule>
  </conditionalFormatting>
  <conditionalFormatting sqref="C52">
    <cfRule type="cellIs" dxfId="117" priority="276" operator="notEqual">
      <formula>ROUND(SUM(D52:E52),0)</formula>
    </cfRule>
  </conditionalFormatting>
  <conditionalFormatting sqref="F52">
    <cfRule type="cellIs" dxfId="116" priority="277" operator="notEqual">
      <formula>ROUND(SUM(G52:H52),0)</formula>
    </cfRule>
  </conditionalFormatting>
  <conditionalFormatting sqref="I52">
    <cfRule type="cellIs" dxfId="115" priority="278" operator="notEqual">
      <formula>ROUND(SUM(J52:K52),0)</formula>
    </cfRule>
  </conditionalFormatting>
  <conditionalFormatting sqref="I52">
    <cfRule type="cellIs" dxfId="114" priority="279" operator="notEqual">
      <formula>ROUND(C52-F52,0)</formula>
    </cfRule>
  </conditionalFormatting>
  <conditionalFormatting sqref="J52">
    <cfRule type="cellIs" dxfId="113" priority="280" operator="notEqual">
      <formula>ROUND(D52-G52,0)</formula>
    </cfRule>
  </conditionalFormatting>
  <conditionalFormatting sqref="K52">
    <cfRule type="cellIs" dxfId="112" priority="281" operator="notEqual">
      <formula>ROUND(E52-H52,0)</formula>
    </cfRule>
  </conditionalFormatting>
  <conditionalFormatting sqref="C53">
    <cfRule type="cellIs" dxfId="111" priority="282" operator="notEqual">
      <formula>ROUND(SUM(D53:E53),0)</formula>
    </cfRule>
  </conditionalFormatting>
  <conditionalFormatting sqref="F53">
    <cfRule type="cellIs" dxfId="110" priority="283" operator="notEqual">
      <formula>ROUND(SUM(G53:H53),0)</formula>
    </cfRule>
  </conditionalFormatting>
  <conditionalFormatting sqref="I53">
    <cfRule type="cellIs" dxfId="109" priority="284" operator="notEqual">
      <formula>ROUND(SUM(J53:K53),0)</formula>
    </cfRule>
  </conditionalFormatting>
  <conditionalFormatting sqref="I53">
    <cfRule type="cellIs" dxfId="108" priority="285" operator="notEqual">
      <formula>ROUND(C53-F53,0)</formula>
    </cfRule>
  </conditionalFormatting>
  <conditionalFormatting sqref="J53">
    <cfRule type="cellIs" dxfId="107" priority="286" operator="notEqual">
      <formula>ROUND(D53-G53,0)</formula>
    </cfRule>
  </conditionalFormatting>
  <conditionalFormatting sqref="K53">
    <cfRule type="cellIs" dxfId="106" priority="287" operator="notEqual">
      <formula>ROUND(E53-H53,0)</formula>
    </cfRule>
  </conditionalFormatting>
  <conditionalFormatting sqref="C54">
    <cfRule type="cellIs" dxfId="105" priority="288" operator="notEqual">
      <formula>ROUND(SUM(D54:E54),0)</formula>
    </cfRule>
  </conditionalFormatting>
  <conditionalFormatting sqref="F54">
    <cfRule type="cellIs" dxfId="104" priority="289" operator="notEqual">
      <formula>ROUND(SUM(G54:H54),0)</formula>
    </cfRule>
  </conditionalFormatting>
  <conditionalFormatting sqref="I54">
    <cfRule type="cellIs" dxfId="103" priority="290" operator="notEqual">
      <formula>ROUND(SUM(J54:K54),0)</formula>
    </cfRule>
  </conditionalFormatting>
  <conditionalFormatting sqref="I54">
    <cfRule type="cellIs" dxfId="102" priority="291" operator="notEqual">
      <formula>ROUND(C54-F54,0)</formula>
    </cfRule>
  </conditionalFormatting>
  <conditionalFormatting sqref="J54">
    <cfRule type="cellIs" dxfId="101" priority="292" operator="notEqual">
      <formula>ROUND(D54-G54,0)</formula>
    </cfRule>
  </conditionalFormatting>
  <conditionalFormatting sqref="K54">
    <cfRule type="cellIs" dxfId="100" priority="293" operator="notEqual">
      <formula>ROUND(E54-H54,0)</formula>
    </cfRule>
  </conditionalFormatting>
  <conditionalFormatting sqref="C55">
    <cfRule type="cellIs" dxfId="99" priority="294" operator="notEqual">
      <formula>ROUND(SUM(D55:E55),0)</formula>
    </cfRule>
  </conditionalFormatting>
  <conditionalFormatting sqref="F55">
    <cfRule type="cellIs" dxfId="98" priority="295" operator="notEqual">
      <formula>ROUND(SUM(G55:H55),0)</formula>
    </cfRule>
  </conditionalFormatting>
  <conditionalFormatting sqref="I55">
    <cfRule type="cellIs" dxfId="97" priority="296" operator="notEqual">
      <formula>ROUND(SUM(J55:K55),0)</formula>
    </cfRule>
  </conditionalFormatting>
  <conditionalFormatting sqref="I55">
    <cfRule type="cellIs" dxfId="96" priority="297" operator="notEqual">
      <formula>ROUND(C55-F55,0)</formula>
    </cfRule>
  </conditionalFormatting>
  <conditionalFormatting sqref="J55">
    <cfRule type="cellIs" dxfId="95" priority="298" operator="notEqual">
      <formula>ROUND(D55-G55,0)</formula>
    </cfRule>
  </conditionalFormatting>
  <conditionalFormatting sqref="K55">
    <cfRule type="cellIs" dxfId="94" priority="299" operator="notEqual">
      <formula>ROUND(E55-H55,0)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showGridLines="0" workbookViewId="0"/>
  </sheetViews>
  <sheetFormatPr defaultRowHeight="15" x14ac:dyDescent="0.25"/>
  <cols>
    <col min="1" max="1" width="46.7109375" customWidth="1"/>
    <col min="2" max="2" width="10" customWidth="1"/>
    <col min="12" max="12" width="250" customWidth="1"/>
  </cols>
  <sheetData>
    <row r="1" spans="1:12" ht="50.1" customHeight="1" x14ac:dyDescent="0.25">
      <c r="A1" s="8" t="s">
        <v>122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2" x14ac:dyDescent="0.25">
      <c r="A2" s="10" t="s">
        <v>15</v>
      </c>
      <c r="B2" s="10" t="s">
        <v>16</v>
      </c>
      <c r="C2" s="10" t="s">
        <v>17</v>
      </c>
      <c r="D2" s="10"/>
      <c r="E2" s="10"/>
      <c r="F2" s="10" t="s">
        <v>18</v>
      </c>
      <c r="G2" s="10"/>
      <c r="H2" s="10"/>
      <c r="I2" s="10" t="s">
        <v>123</v>
      </c>
      <c r="J2" s="10"/>
      <c r="K2" s="10"/>
    </row>
    <row r="3" spans="1:12" x14ac:dyDescent="0.25">
      <c r="A3" s="10"/>
      <c r="B3" s="10"/>
      <c r="C3" s="10" t="s">
        <v>20</v>
      </c>
      <c r="D3" s="10" t="s">
        <v>21</v>
      </c>
      <c r="E3" s="10"/>
      <c r="F3" s="10" t="s">
        <v>20</v>
      </c>
      <c r="G3" s="10" t="s">
        <v>21</v>
      </c>
      <c r="H3" s="10"/>
      <c r="I3" s="10" t="s">
        <v>20</v>
      </c>
      <c r="J3" s="10" t="s">
        <v>21</v>
      </c>
      <c r="K3" s="10"/>
    </row>
    <row r="4" spans="1:12" ht="75" x14ac:dyDescent="0.25">
      <c r="A4" s="10"/>
      <c r="B4" s="10"/>
      <c r="C4" s="10"/>
      <c r="D4" s="1" t="s">
        <v>22</v>
      </c>
      <c r="E4" s="1" t="s">
        <v>23</v>
      </c>
      <c r="F4" s="10"/>
      <c r="G4" s="1" t="s">
        <v>24</v>
      </c>
      <c r="H4" s="1" t="s">
        <v>25</v>
      </c>
      <c r="I4" s="10"/>
      <c r="J4" s="1" t="s">
        <v>26</v>
      </c>
      <c r="K4" s="1" t="s">
        <v>27</v>
      </c>
    </row>
    <row r="5" spans="1:12" x14ac:dyDescent="0.25">
      <c r="A5" s="10"/>
      <c r="B5" s="10"/>
      <c r="C5" s="1" t="s">
        <v>28</v>
      </c>
      <c r="D5" s="1" t="s">
        <v>29</v>
      </c>
      <c r="E5" s="1" t="s">
        <v>30</v>
      </c>
      <c r="F5" s="1" t="s">
        <v>31</v>
      </c>
      <c r="G5" s="1" t="s">
        <v>32</v>
      </c>
      <c r="H5" s="1" t="s">
        <v>33</v>
      </c>
      <c r="I5" s="1" t="s">
        <v>34</v>
      </c>
      <c r="J5" s="1" t="s">
        <v>35</v>
      </c>
      <c r="K5" s="1" t="s">
        <v>36</v>
      </c>
    </row>
    <row r="6" spans="1:12" ht="30" customHeight="1" x14ac:dyDescent="0.25">
      <c r="A6" s="2" t="s">
        <v>37</v>
      </c>
      <c r="B6" s="1" t="s">
        <v>124</v>
      </c>
      <c r="C6" s="7"/>
      <c r="D6" s="7"/>
      <c r="E6" s="7"/>
      <c r="F6" s="7"/>
      <c r="G6" s="7"/>
      <c r="H6" s="7"/>
      <c r="I6" s="7"/>
      <c r="J6" s="7"/>
      <c r="K6" s="7"/>
      <c r="L6" s="3" t="str">
        <f>IFERROR(IF(C6=ROUND(C8+C32,0)," "," Стр. 46, Гр. 1 [C6]  д.б. = [Окр(C8+C32,0)] {" &amp; ROUND(C8+C32,0) &amp; "}.")," ") &amp; IFERROR(IF(C6=ROUND(SUM(D6:E6),0)," "," Стр. 46, Гр. 1 [C6]  д.б. = [Окр(Сум(D6:E6),0)] {" &amp; ROUND(SUM(D6:E6),0) &amp; "}.")," ") &amp; IFERROR(IF(D6=ROUND(D8+D32,0)," "," Стр. 46, Гр. 2 [D6]  д.б. = [Окр(D8+D32,0)] {" &amp; ROUND(D8+D32,0) &amp; "}.")," ") &amp; IFERROR(IF(E6=ROUND(E8+E32,0)," "," Стр. 46, Гр. 3 [E6]  д.б. = [Окр(E8+E32,0)] {" &amp; ROUND(E8+E32,0) &amp; "}.")," ") &amp; IFERROR(IF(F6=ROUND(F8+F32,0)," "," Стр. 46, Гр. 4 [F6]  д.б. = [Окр(F8+F32,0)] {" &amp; ROUND(F8+F32,0) &amp; "}.")," ") &amp; IFERROR(IF(G6=ROUND(G8+G32,0)," "," Стр. 46, Гр. 5 [G6]  д.б. = [Окр(G8+G32,0)] {" &amp; ROUND(G8+G32,0) &amp; "}.")," ") &amp; IFERROR(IF(H6=ROUND(H8+H32,0)," "," Стр. 46, Гр. 6 [H6]  д.б. = [Окр(H8+H32,0)] {" &amp; ROUND(H8+H32,0) &amp; "}.")," ") &amp; IFERROR(IF(I6=ROUND(I8+I32,0)," "," Стр. 46, Гр. 7 [I6]  д.б. = [Окр(I8+I32,0)] {" &amp; ROUND(I8+I32,0) &amp; "}.")," ") &amp; IFERROR(IF(J6=ROUND(J8+J32,0)," "," Стр. 46, Гр. 8 [J6]  д.б. = [Окр(J8+J32,0)] {" &amp; ROUND(J8+J32,0) &amp; "}.")," ") &amp; IFERROR(IF(K6=ROUND(K8+K32,0)," "," Стр. 46, Гр. 9 [K6]  д.б. = [Окр(K8+K32,0)] {" &amp; ROUND(K8+K32,0) &amp; "}.")," ")</f>
        <v xml:space="preserve">          </v>
      </c>
    </row>
    <row r="7" spans="1:12" ht="30" customHeight="1" x14ac:dyDescent="0.25">
      <c r="A7" s="2" t="s">
        <v>125</v>
      </c>
      <c r="B7" s="1"/>
      <c r="C7" s="11"/>
      <c r="D7" s="11"/>
      <c r="E7" s="11"/>
      <c r="F7" s="11"/>
      <c r="G7" s="11"/>
      <c r="H7" s="11"/>
      <c r="I7" s="11"/>
      <c r="J7" s="11"/>
      <c r="K7" s="11"/>
    </row>
    <row r="8" spans="1:12" ht="30" customHeight="1" x14ac:dyDescent="0.25">
      <c r="A8" s="2" t="s">
        <v>126</v>
      </c>
      <c r="B8" s="1" t="s">
        <v>127</v>
      </c>
      <c r="C8" s="7"/>
      <c r="D8" s="7"/>
      <c r="E8" s="7"/>
      <c r="F8" s="7"/>
      <c r="G8" s="7"/>
      <c r="H8" s="7"/>
      <c r="I8" s="7"/>
      <c r="J8" s="7"/>
      <c r="K8" s="7"/>
      <c r="L8" s="3" t="str">
        <f>IFERROR(IF(C8=ROUND(SUM(C28:C30),0)," "," Стр. 47, Гр. 1 [C8]  д.б. = [Окр(Сум(C28:C30),0)] {" &amp; ROUND(SUM(C28:C30),0) &amp; "}.")," ") &amp; IFERROR(IF(C8=ROUND(SUM(D8:E8),0)," "," Стр. 47, Гр. 1 [C8]  д.б. = [Окр(Сум(D8:E8),0)] {" &amp; ROUND(SUM(D8:E8),0) &amp; "}.")," ") &amp; IFERROR(IF(C8&lt;=ROUND(SUM(C10:C26),0)," "," Стр. 47, Гр. 1 [C8]  д.б. &lt;= [Окр(Сум(C10:C26),0)] {" &amp; ROUND(SUM(C10:C26),0) &amp; "}.")," ") &amp; IFERROR(IF(D8=ROUND(SUM(D28:D30),0)," "," Стр. 47, Гр. 2 [D8]  д.б. = [Окр(Сум(D28:D30),0)] {" &amp; ROUND(SUM(D28:D30),0) &amp; "}.")," ") &amp; IFERROR(IF(D8&lt;=ROUND(SUM(D10:D26),0)," "," Стр. 47, Гр. 2 [D8]  д.б. &lt;= [Окр(Сум(D10:D26),0)] {" &amp; ROUND(SUM(D10:D26),0) &amp; "}.")," ") &amp; IFERROR(IF(E8=ROUND(SUM(E28:E30),0)," "," Стр. 47, Гр. 3 [E8]  д.б. = [Окр(Сум(E28:E30),0)] {" &amp; ROUND(SUM(E28:E30),0) &amp; "}.")," ") &amp; IFERROR(IF(E8&lt;=ROUND(SUM(E10:E26),0)," "," Стр. 47, Гр. 3 [E8]  д.б. &lt;= [Окр(Сум(E10:E26),0)] {" &amp; ROUND(SUM(E10:E26),0) &amp; "}.")," ") &amp; IFERROR(IF(F8=ROUND(SUM(F28:F30),0)," "," Стр. 47, Гр. 4 [F8]  д.б. = [Окр(Сум(F28:F30),0)] {" &amp; ROUND(SUM(F28:F30),0) &amp; "}.")," ") &amp; IFERROR(IF(F8&lt;=ROUND(SUM(F10:F26),0)," "," Стр. 47, Гр. 4 [F8]  д.б. &lt;= [Окр(Сум(F10:F26),0)] {" &amp; ROUND(SUM(F10:F26),0) &amp; "}.")," ") &amp; IFERROR(IF(G8=ROUND(SUM(G28:G30),0)," "," Стр. 47, Гр. 5 [G8]  д.б. = [Окр(Сум(G28:G30),0)] {" &amp; ROUND(SUM(G28:G30),0) &amp; "}.")," ") &amp; IFERROR(IF(G8&lt;=ROUND(SUM(G10:G26),0)," "," Стр. 47, Гр. 5 [G8]  д.б. &lt;= [Окр(Сум(G10:G26),0)] {" &amp; ROUND(SUM(G10:G26),0) &amp; "}.")," ") &amp; IFERROR(IF(H8=ROUND(SUM(H28:H30),0)," "," Стр. 47, Гр. 6 [H8]  д.б. = [Окр(Сум(H28:H30),0)] {" &amp; ROUND(SUM(H28:H30),0) &amp; "}.")," ") &amp; IFERROR(IF(H8&lt;=ROUND(SUM(H10:H26),0)," "," Стр. 47, Гр. 6 [H8]  д.б. &lt;= [Окр(Сум(H10:H26),0)] {" &amp; ROUND(SUM(H10:H26),0) &amp; "}.")," ") &amp; IFERROR(IF(I8=ROUND(SUM(I28:I30),0)," "," Стр. 47, Гр. 7 [I8]  д.б. = [Окр(Сум(I28:I30),0)] {" &amp; ROUND(SUM(I28:I30),0) &amp; "}.")," ") &amp; IFERROR(IF(I8&lt;=ROUND(SUM(I10:I26),0)," "," Стр. 47, Гр. 7 [I8]  д.б. &lt;= [Окр(Сум(I10:I26),0)] {" &amp; ROUND(SUM(I10:I26),0) &amp; "}.")," ") &amp; IFERROR(IF(J8=ROUND(SUM(J28:J30),0)," "," Стр. 47, Гр. 8 [J8]  д.б. = [Окр(Сум(J28:J30),0)] {" &amp; ROUND(SUM(J28:J30),0) &amp; "}.")," ") &amp; IFERROR(IF(J8&lt;=ROUND(SUM(J10:J26),0)," "," Стр. 47, Гр. 8 [J8]  д.б. &lt;= [Окр(Сум(J10:J26),0)] {" &amp; ROUND(SUM(J10:J26),0) &amp; "}.")," ") &amp; IFERROR(IF(K8=ROUND(SUM(K28:K30),0)," "," Стр. 47, Гр. 9 [K8]  д.б. = [Окр(Сум(K28:K30),0)] {" &amp; ROUND(SUM(K28:K30),0) &amp; "}.")," ") &amp; IFERROR(IF(K8&lt;=ROUND(SUM(K10:K26),0)," "," Стр. 47, Гр. 9 [K8]  д.б. &lt;= [Окр(Сум(K10:K26),0)] {" &amp; ROUND(SUM(K10:K26),0) &amp; "}.")," ")</f>
        <v xml:space="preserve">                   </v>
      </c>
    </row>
    <row r="9" spans="1:12" ht="30" customHeight="1" x14ac:dyDescent="0.25">
      <c r="A9" s="2" t="s">
        <v>128</v>
      </c>
      <c r="B9" s="1"/>
      <c r="C9" s="11"/>
      <c r="D9" s="11"/>
      <c r="E9" s="11"/>
      <c r="F9" s="11"/>
      <c r="G9" s="11"/>
      <c r="H9" s="11"/>
      <c r="I9" s="11"/>
      <c r="J9" s="11"/>
      <c r="K9" s="11"/>
    </row>
    <row r="10" spans="1:12" ht="30" customHeight="1" x14ac:dyDescent="0.25">
      <c r="A10" s="2" t="s">
        <v>43</v>
      </c>
      <c r="B10" s="1" t="s">
        <v>129</v>
      </c>
      <c r="C10" s="7"/>
      <c r="D10" s="7"/>
      <c r="E10" s="7"/>
      <c r="F10" s="7"/>
      <c r="G10" s="7"/>
      <c r="H10" s="7"/>
      <c r="I10" s="7"/>
      <c r="J10" s="7"/>
      <c r="K10" s="7"/>
      <c r="L10" s="3" t="str">
        <f>IFERROR(IF(C10=ROUND(SUM(D10:E10),0)," "," Стр. 48, Гр. 1 [C10]  д.б. = [Окр(Сум(D10:E10),0)] {" &amp; ROUND(SUM(D10:E10),0) &amp; "}.")," ") &amp; IFERROR(IF(F10=ROUND(SUM(G10:H10),0)," "," Стр. 48, Гр. 4 [F10]  д.б. = [Окр(Сум(G10:H10),0)] {" &amp; ROUND(SUM(G10:H10),0) &amp; "}.")," ") &amp; IFERROR(IF(I10=ROUND(SUM(J10:K10),0)," "," Стр. 48, Гр. 7 [I10]  д.б. = [Окр(Сум(J10:K10),0)] {" &amp; ROUND(SUM(J10:K10),0) &amp; "}.")," ") &amp; IFERROR(IF(I10=ROUND(C10-F10,0)," "," Стр. 48, Гр. 7 [I10]  д.б. = [Окр(C10-F10,0)] {" &amp; ROUND(C10-F10,0) &amp; "}.")," ") &amp; IFERROR(IF(J10=ROUND(D10-G10,0)," "," Стр. 48, Гр. 8 [J10]  д.б. = [Окр(D10-G10,0)] {" &amp; ROUND(D10-G10,0) &amp; "}.")," ") &amp; IFERROR(IF(K10=ROUND(E10-H10,0)," "," Стр. 48, Гр. 9 [K10]  д.б. = [Окр(E10-H10,0)] {" &amp; ROUND(E10-H10,0) &amp; "}.")," ")</f>
        <v xml:space="preserve">      </v>
      </c>
    </row>
    <row r="11" spans="1:12" ht="30" customHeight="1" x14ac:dyDescent="0.25">
      <c r="A11" s="2" t="s">
        <v>45</v>
      </c>
      <c r="B11" s="1" t="s">
        <v>130</v>
      </c>
      <c r="C11" s="7"/>
      <c r="D11" s="7"/>
      <c r="E11" s="7"/>
      <c r="F11" s="7"/>
      <c r="G11" s="7"/>
      <c r="H11" s="7"/>
      <c r="I11" s="7"/>
      <c r="J11" s="7"/>
      <c r="K11" s="7"/>
      <c r="L11" s="3" t="str">
        <f>IFERROR(IF(C11=ROUND(SUM(D11:E11),0)," "," Стр. 49, Гр. 1 [C11]  д.б. = [Окр(Сум(D11:E11),0)] {" &amp; ROUND(SUM(D11:E11),0) &amp; "}.")," ")</f>
        <v xml:space="preserve"> </v>
      </c>
    </row>
    <row r="12" spans="1:12" ht="30" customHeight="1" x14ac:dyDescent="0.25">
      <c r="A12" s="2" t="s">
        <v>47</v>
      </c>
      <c r="B12" s="1" t="s">
        <v>131</v>
      </c>
      <c r="C12" s="7"/>
      <c r="D12" s="7"/>
      <c r="E12" s="7"/>
      <c r="F12" s="7"/>
      <c r="G12" s="7"/>
      <c r="H12" s="7"/>
      <c r="I12" s="7"/>
      <c r="J12" s="7"/>
      <c r="K12" s="7"/>
      <c r="L12" s="3" t="str">
        <f>IFERROR(IF(C12=ROUND(SUM(D12:E12),0)," "," Стр. 50, Гр. 1 [C12]  д.б. = [Окр(Сум(D12:E12),0)] {" &amp; ROUND(SUM(D12:E12),0) &amp; "}.")," ")</f>
        <v xml:space="preserve"> </v>
      </c>
    </row>
    <row r="13" spans="1:12" ht="30" customHeight="1" x14ac:dyDescent="0.25">
      <c r="A13" s="2" t="s">
        <v>49</v>
      </c>
      <c r="B13" s="1" t="s">
        <v>132</v>
      </c>
      <c r="C13" s="7"/>
      <c r="D13" s="7"/>
      <c r="E13" s="7"/>
      <c r="F13" s="7"/>
      <c r="G13" s="7"/>
      <c r="H13" s="7"/>
      <c r="I13" s="7"/>
      <c r="J13" s="7"/>
      <c r="K13" s="7"/>
      <c r="L13" s="3" t="str">
        <f>IFERROR(IF(C13=ROUND(SUM(D13:E13),0)," "," Стр. 51, Гр. 1 [C13]  д.б. = [Окр(Сум(D13:E13),0)] {" &amp; ROUND(SUM(D13:E13),0) &amp; "}.")," ")</f>
        <v xml:space="preserve"> </v>
      </c>
    </row>
    <row r="14" spans="1:12" ht="30" customHeight="1" x14ac:dyDescent="0.25">
      <c r="A14" s="2" t="s">
        <v>51</v>
      </c>
      <c r="B14" s="1" t="s">
        <v>133</v>
      </c>
      <c r="C14" s="7"/>
      <c r="D14" s="7"/>
      <c r="E14" s="7"/>
      <c r="F14" s="7"/>
      <c r="G14" s="7"/>
      <c r="H14" s="7"/>
      <c r="I14" s="7"/>
      <c r="J14" s="7"/>
      <c r="K14" s="7"/>
      <c r="L14" s="3" t="str">
        <f>IFERROR(IF(C14=ROUND(SUM(D14:E14),0)," "," Стр. 52, Гр. 1 [C14]  д.б. = [Окр(Сум(D14:E14),0)] {" &amp; ROUND(SUM(D14:E14),0) &amp; "}.")," ")</f>
        <v xml:space="preserve"> </v>
      </c>
    </row>
    <row r="15" spans="1:12" ht="30" customHeight="1" x14ac:dyDescent="0.25">
      <c r="A15" s="2" t="s">
        <v>53</v>
      </c>
      <c r="B15" s="1" t="s">
        <v>134</v>
      </c>
      <c r="C15" s="7"/>
      <c r="D15" s="7"/>
      <c r="E15" s="7"/>
      <c r="F15" s="7"/>
      <c r="G15" s="7"/>
      <c r="H15" s="7"/>
      <c r="I15" s="7"/>
      <c r="J15" s="7"/>
      <c r="K15" s="7"/>
      <c r="L15" s="3" t="str">
        <f>IFERROR(IF(C15=ROUND(SUM(D15:E15),0)," "," Стр. 53, Гр. 1 [C15]  д.б. = [Окр(Сум(D15:E15),0)] {" &amp; ROUND(SUM(D15:E15),0) &amp; "}.")," ")</f>
        <v xml:space="preserve"> </v>
      </c>
    </row>
    <row r="16" spans="1:12" ht="30" customHeight="1" x14ac:dyDescent="0.25">
      <c r="A16" s="2" t="s">
        <v>55</v>
      </c>
      <c r="B16" s="1" t="s">
        <v>135</v>
      </c>
      <c r="C16" s="7"/>
      <c r="D16" s="7"/>
      <c r="E16" s="7"/>
      <c r="F16" s="7"/>
      <c r="G16" s="7"/>
      <c r="H16" s="7"/>
      <c r="I16" s="7"/>
      <c r="J16" s="7"/>
      <c r="K16" s="7"/>
      <c r="L16" s="3" t="str">
        <f>IFERROR(IF(C16=ROUND(SUM(D16:E16),0)," "," Стр. 54, Гр. 1 [C16]  д.б. = [Окр(Сум(D16:E16),0)] {" &amp; ROUND(SUM(D16:E16),0) &amp; "}.")," ")</f>
        <v xml:space="preserve"> </v>
      </c>
    </row>
    <row r="17" spans="1:12" ht="30" customHeight="1" x14ac:dyDescent="0.25">
      <c r="A17" s="2" t="s">
        <v>57</v>
      </c>
      <c r="B17" s="1" t="s">
        <v>136</v>
      </c>
      <c r="C17" s="7"/>
      <c r="D17" s="7"/>
      <c r="E17" s="7"/>
      <c r="F17" s="7"/>
      <c r="G17" s="7"/>
      <c r="H17" s="7"/>
      <c r="I17" s="7"/>
      <c r="J17" s="7"/>
      <c r="K17" s="7"/>
      <c r="L17" s="3" t="str">
        <f>IFERROR(IF(C17=ROUND(SUM(D17:E17),0)," "," Стр. 55, Гр. 1 [C17]  д.б. = [Окр(Сум(D17:E17),0)] {" &amp; ROUND(SUM(D17:E17),0) &amp; "}.")," ")</f>
        <v xml:space="preserve"> </v>
      </c>
    </row>
    <row r="18" spans="1:12" ht="30" customHeight="1" x14ac:dyDescent="0.25">
      <c r="A18" s="2" t="s">
        <v>59</v>
      </c>
      <c r="B18" s="1" t="s">
        <v>137</v>
      </c>
      <c r="C18" s="7"/>
      <c r="D18" s="7"/>
      <c r="E18" s="7"/>
      <c r="F18" s="7"/>
      <c r="G18" s="7"/>
      <c r="H18" s="7"/>
      <c r="I18" s="7"/>
      <c r="J18" s="7"/>
      <c r="K18" s="7"/>
      <c r="L18" s="3" t="str">
        <f>IFERROR(IF(C18=ROUND(SUM(D18:E18),0)," "," Стр. 56, Гр. 1 [C18]  д.б. = [Окр(Сум(D18:E18),0)] {" &amp; ROUND(SUM(D18:E18),0) &amp; "}.")," ")</f>
        <v xml:space="preserve"> </v>
      </c>
    </row>
    <row r="19" spans="1:12" ht="30" customHeight="1" x14ac:dyDescent="0.25">
      <c r="A19" s="2" t="s">
        <v>61</v>
      </c>
      <c r="B19" s="1" t="s">
        <v>138</v>
      </c>
      <c r="C19" s="7"/>
      <c r="D19" s="7"/>
      <c r="E19" s="7"/>
      <c r="F19" s="7"/>
      <c r="G19" s="7"/>
      <c r="H19" s="7"/>
      <c r="I19" s="7"/>
      <c r="J19" s="7"/>
      <c r="K19" s="7"/>
      <c r="L19" s="3" t="str">
        <f>IFERROR(IF(C19=ROUND(SUM(D19:E19),0)," "," Стр. 57, Гр. 1 [C19]  д.б. = [Окр(Сум(D19:E19),0)] {" &amp; ROUND(SUM(D19:E19),0) &amp; "}.")," ")</f>
        <v xml:space="preserve"> </v>
      </c>
    </row>
    <row r="20" spans="1:12" ht="30" customHeight="1" x14ac:dyDescent="0.25">
      <c r="A20" s="2" t="s">
        <v>63</v>
      </c>
      <c r="B20" s="1" t="s">
        <v>139</v>
      </c>
      <c r="C20" s="7"/>
      <c r="D20" s="7"/>
      <c r="E20" s="7"/>
      <c r="F20" s="7"/>
      <c r="G20" s="7"/>
      <c r="H20" s="7"/>
      <c r="I20" s="7"/>
      <c r="J20" s="7"/>
      <c r="K20" s="7"/>
      <c r="L20" s="3" t="str">
        <f>IFERROR(IF(C20=ROUND(SUM(D20:E20),0)," "," Стр. 58, Гр. 1 [C20]  д.б. = [Окр(Сум(D20:E20),0)] {" &amp; ROUND(SUM(D20:E20),0) &amp; "}.")," ")</f>
        <v xml:space="preserve"> </v>
      </c>
    </row>
    <row r="21" spans="1:12" ht="30" customHeight="1" x14ac:dyDescent="0.25">
      <c r="A21" s="2" t="s">
        <v>65</v>
      </c>
      <c r="B21" s="1" t="s">
        <v>140</v>
      </c>
      <c r="C21" s="7"/>
      <c r="D21" s="7"/>
      <c r="E21" s="7"/>
      <c r="F21" s="7"/>
      <c r="G21" s="7"/>
      <c r="H21" s="7"/>
      <c r="I21" s="7"/>
      <c r="J21" s="7"/>
      <c r="K21" s="7"/>
      <c r="L21" s="3" t="str">
        <f>IFERROR(IF(C21=ROUND(SUM(D21:E21),0)," "," Стр. 59, Гр. 1 [C21]  д.б. = [Окр(Сум(D21:E21),0)] {" &amp; ROUND(SUM(D21:E21),0) &amp; "}.")," ")</f>
        <v xml:space="preserve"> </v>
      </c>
    </row>
    <row r="22" spans="1:12" ht="30" customHeight="1" x14ac:dyDescent="0.25">
      <c r="A22" s="2" t="s">
        <v>67</v>
      </c>
      <c r="B22" s="1" t="s">
        <v>141</v>
      </c>
      <c r="C22" s="7"/>
      <c r="D22" s="7"/>
      <c r="E22" s="7"/>
      <c r="F22" s="7"/>
      <c r="G22" s="7"/>
      <c r="H22" s="7"/>
      <c r="I22" s="7"/>
      <c r="J22" s="7"/>
      <c r="K22" s="7"/>
      <c r="L22" s="3" t="str">
        <f>IFERROR(IF(C22=ROUND(SUM(D22:E22),0)," "," Стр. 60, Гр. 1 [C22]  д.б. = [Окр(Сум(D22:E22),0)] {" &amp; ROUND(SUM(D22:E22),0) &amp; "}.")," ")</f>
        <v xml:space="preserve"> </v>
      </c>
    </row>
    <row r="23" spans="1:12" ht="30" customHeight="1" x14ac:dyDescent="0.25">
      <c r="A23" s="2" t="s">
        <v>69</v>
      </c>
      <c r="B23" s="1" t="s">
        <v>142</v>
      </c>
      <c r="C23" s="7"/>
      <c r="D23" s="7"/>
      <c r="E23" s="7"/>
      <c r="F23" s="7"/>
      <c r="G23" s="7"/>
      <c r="H23" s="7"/>
      <c r="I23" s="7"/>
      <c r="J23" s="7"/>
      <c r="K23" s="7"/>
      <c r="L23" s="3" t="str">
        <f>IFERROR(IF(C23=ROUND(SUM(D23:E23),0)," "," Стр. 61, Гр. 1 [C23]  д.б. = [Окр(Сум(D23:E23),0)] {" &amp; ROUND(SUM(D23:E23),0) &amp; "}.")," ")</f>
        <v xml:space="preserve"> </v>
      </c>
    </row>
    <row r="24" spans="1:12" ht="30" customHeight="1" x14ac:dyDescent="0.25">
      <c r="A24" s="2" t="s">
        <v>71</v>
      </c>
      <c r="B24" s="1" t="s">
        <v>143</v>
      </c>
      <c r="C24" s="7"/>
      <c r="D24" s="7"/>
      <c r="E24" s="7"/>
      <c r="F24" s="7"/>
      <c r="G24" s="7"/>
      <c r="H24" s="7"/>
      <c r="I24" s="7"/>
      <c r="J24" s="7"/>
      <c r="K24" s="7"/>
      <c r="L24" s="3" t="str">
        <f>IFERROR(IF(C24=ROUND(SUM(D24:E24),0)," "," Стр. 62, Гр. 1 [C24]  д.б. = [Окр(Сум(D24:E24),0)] {" &amp; ROUND(SUM(D24:E24),0) &amp; "}.")," ")</f>
        <v xml:space="preserve"> </v>
      </c>
    </row>
    <row r="25" spans="1:12" ht="30" customHeight="1" x14ac:dyDescent="0.25">
      <c r="A25" s="2" t="s">
        <v>73</v>
      </c>
      <c r="B25" s="1" t="s">
        <v>144</v>
      </c>
      <c r="C25" s="7"/>
      <c r="D25" s="7"/>
      <c r="E25" s="7"/>
      <c r="F25" s="7"/>
      <c r="G25" s="7"/>
      <c r="H25" s="7"/>
      <c r="I25" s="7"/>
      <c r="J25" s="7"/>
      <c r="K25" s="7"/>
      <c r="L25" s="3" t="str">
        <f>IFERROR(IF(C25=ROUND(SUM(D25:E25),0)," "," Стр. 63, Гр. 1 [C25]  д.б. = [Окр(Сум(D25:E25),0)] {" &amp; ROUND(SUM(D25:E25),0) &amp; "}.")," ")</f>
        <v xml:space="preserve"> </v>
      </c>
    </row>
    <row r="26" spans="1:12" ht="30" customHeight="1" x14ac:dyDescent="0.25">
      <c r="A26" s="2" t="s">
        <v>105</v>
      </c>
      <c r="B26" s="1" t="s">
        <v>145</v>
      </c>
      <c r="C26" s="7"/>
      <c r="D26" s="7"/>
      <c r="E26" s="7"/>
      <c r="F26" s="7"/>
      <c r="G26" s="7"/>
      <c r="H26" s="7"/>
      <c r="I26" s="7"/>
      <c r="J26" s="7"/>
      <c r="K26" s="7"/>
      <c r="L26" s="3" t="str">
        <f>IFERROR(IF(C26=ROUND(SUM(D26:E26),0)," "," Стр. 64, Гр. 1 [C26]  д.б. = [Окр(Сум(D26:E26),0)] {" &amp; ROUND(SUM(D26:E26),0) &amp; "}.")," ")</f>
        <v xml:space="preserve"> </v>
      </c>
    </row>
    <row r="27" spans="1:12" ht="30" customHeight="1" x14ac:dyDescent="0.25">
      <c r="A27" s="2" t="s">
        <v>77</v>
      </c>
      <c r="B27" s="1"/>
      <c r="C27" s="11"/>
      <c r="D27" s="11"/>
      <c r="E27" s="11"/>
      <c r="F27" s="11"/>
      <c r="G27" s="11"/>
      <c r="H27" s="11"/>
      <c r="I27" s="11"/>
      <c r="J27" s="11"/>
      <c r="K27" s="11"/>
    </row>
    <row r="28" spans="1:12" ht="30" customHeight="1" x14ac:dyDescent="0.25">
      <c r="A28" s="2" t="s">
        <v>78</v>
      </c>
      <c r="B28" s="1" t="s">
        <v>146</v>
      </c>
      <c r="C28" s="7"/>
      <c r="D28" s="7"/>
      <c r="E28" s="7"/>
      <c r="F28" s="7"/>
      <c r="G28" s="7"/>
      <c r="H28" s="7"/>
      <c r="I28" s="7"/>
      <c r="J28" s="7"/>
      <c r="K28" s="7"/>
      <c r="L28" s="3" t="str">
        <f>IFERROR(IF(C28=ROUND(SUM(D28:E28),0)," "," Стр. 65, Гр. 1 [C28]  д.б. = [Окр(Сум(D28:E28),0)] {" &amp; ROUND(SUM(D28:E28),0) &amp; "}.")," ")</f>
        <v xml:space="preserve"> </v>
      </c>
    </row>
    <row r="29" spans="1:12" ht="30" customHeight="1" x14ac:dyDescent="0.25">
      <c r="A29" s="2" t="s">
        <v>147</v>
      </c>
      <c r="B29" s="1" t="s">
        <v>148</v>
      </c>
      <c r="C29" s="7"/>
      <c r="D29" s="7"/>
      <c r="E29" s="7"/>
      <c r="F29" s="7"/>
      <c r="G29" s="7"/>
      <c r="H29" s="7"/>
      <c r="I29" s="7"/>
      <c r="J29" s="7"/>
      <c r="K29" s="7"/>
      <c r="L29" s="3" t="str">
        <f>IFERROR(IF(C29=ROUND(SUM(D29:E29),0)," "," Стр. 66, Гр. 1 [C29]  д.б. = [Окр(Сум(D29:E29),0)] {" &amp; ROUND(SUM(D29:E29),0) &amp; "}.")," ")</f>
        <v xml:space="preserve"> </v>
      </c>
    </row>
    <row r="30" spans="1:12" ht="30" customHeight="1" x14ac:dyDescent="0.25">
      <c r="A30" s="2" t="s">
        <v>149</v>
      </c>
      <c r="B30" s="1" t="s">
        <v>150</v>
      </c>
      <c r="C30" s="7"/>
      <c r="D30" s="7"/>
      <c r="E30" s="7"/>
      <c r="F30" s="7"/>
      <c r="G30" s="7"/>
      <c r="H30" s="7"/>
      <c r="I30" s="7"/>
      <c r="J30" s="7"/>
      <c r="K30" s="7"/>
      <c r="L30" s="3" t="str">
        <f>IFERROR(IF(C30=ROUND(SUM(D30:E30),0)," "," Стр. 67, Гр. 1 [C30]  д.б. = [Окр(Сум(D30:E30),0)] {" &amp; ROUND(SUM(D30:E30),0) &amp; "}.")," ")</f>
        <v xml:space="preserve"> </v>
      </c>
    </row>
    <row r="31" spans="1:12" ht="30" customHeight="1" x14ac:dyDescent="0.25">
      <c r="A31" s="2" t="s">
        <v>84</v>
      </c>
      <c r="B31" s="1" t="s">
        <v>151</v>
      </c>
      <c r="C31" s="7"/>
      <c r="D31" s="7"/>
      <c r="E31" s="7"/>
      <c r="F31" s="7"/>
      <c r="G31" s="7"/>
      <c r="H31" s="7"/>
      <c r="I31" s="7"/>
      <c r="J31" s="7"/>
      <c r="K31" s="7"/>
      <c r="L31" s="3" t="str">
        <f>IFERROR(IF(C31=ROUND(SUM(D31:E31),0)," "," Стр. 68, Гр. 1 [C31]  д.б. = [Окр(Сум(D31:E31),0)] {" &amp; ROUND(SUM(D31:E31),0) &amp; "}.")," ")</f>
        <v xml:space="preserve"> </v>
      </c>
    </row>
    <row r="32" spans="1:12" ht="30" customHeight="1" x14ac:dyDescent="0.25">
      <c r="A32" s="2" t="s">
        <v>152</v>
      </c>
      <c r="B32" s="1" t="s">
        <v>153</v>
      </c>
      <c r="C32" s="7"/>
      <c r="D32" s="7"/>
      <c r="E32" s="7"/>
      <c r="F32" s="7"/>
      <c r="G32" s="7"/>
      <c r="H32" s="7"/>
      <c r="I32" s="7"/>
      <c r="J32" s="7"/>
      <c r="K32" s="7"/>
      <c r="L32" s="3" t="str">
        <f>IFERROR(IF(C32=ROUND(SUM(C52:C54),0)," "," Стр. 69, Гр. 1 [C32]  д.б. = [Окр(Сум(C52:C54),0)] {" &amp; ROUND(SUM(C52:C54),0) &amp; "}.")," ") &amp; IFERROR(IF(C32&lt;=ROUND(SUM(C34:C50),0)," "," Стр. 69, Гр. 1 [C32]  д.б. &lt;= [Окр(Сум(C34:C50),0)] {" &amp; ROUND(SUM(C34:C50),0) &amp; "}.")," ") &amp; IFERROR(IF(D32=ROUND(SUM(D52:D54),0)," "," Стр. 69, Гр. 2 [D32]  д.б. = [Окр(Сум(D52:D54),0)] {" &amp; ROUND(SUM(D52:D54),0) &amp; "}.")," ") &amp; IFERROR(IF(D32&lt;=ROUND(SUM(D34:D50),0)," "," Стр. 69, Гр. 2 [D32]  д.б. &lt;= [Окр(Сум(D34:D50),0)] {" &amp; ROUND(SUM(D34:D50),0) &amp; "}.")," ") &amp; IFERROR(IF(E32=ROUND(SUM(E52:E54),0)," "," Стр. 69, Гр. 3 [E32]  д.б. = [Окр(Сум(E52:E54),0)] {" &amp; ROUND(SUM(E52:E54),0) &amp; "}.")," ") &amp; IFERROR(IF(E32&lt;=ROUND(SUM(E34:E50),0)," "," Стр. 69, Гр. 3 [E32]  д.б. &lt;= [Окр(Сум(E34:E50),0)] {" &amp; ROUND(SUM(E34:E50),0) &amp; "}.")," ") &amp; IFERROR(IF(F32=ROUND(SUM(F52:F54),0)," "," Стр. 69, Гр. 4 [F32]  д.б. = [Окр(Сум(F52:F54),0)] {" &amp; ROUND(SUM(F52:F54),0) &amp; "}.")," ") &amp; IFERROR(IF(F32&lt;=ROUND(SUM(F34:F50),0)," "," Стр. 69, Гр. 4 [F32]  д.б. &lt;= [Окр(Сум(F34:F50),0)] {" &amp; ROUND(SUM(F34:F50),0) &amp; "}.")," ") &amp; IFERROR(IF(G32=ROUND(SUM(G52:G54),0)," "," Стр. 69, Гр. 5 [G32]  д.б. = [Окр(Сум(G52:G54),0)] {" &amp; ROUND(SUM(G52:G54),0) &amp; "}.")," ") &amp; IFERROR(IF(G32&lt;=ROUND(SUM(G34:G50),0)," "," Стр. 69, Гр. 5 [G32]  д.б. &lt;= [Окр(Сум(G34:G50),0)] {" &amp; ROUND(SUM(G34:G50),0) &amp; "}.")," ") &amp; IFERROR(IF(H32=ROUND(SUM(H52:H54),0)," "," Стр. 69, Гр. 6 [H32]  д.б. = [Окр(Сум(H52:H54),0)] {" &amp; ROUND(SUM(H52:H54),0) &amp; "}.")," ") &amp; IFERROR(IF(H32&lt;=ROUND(SUM(H34:H50),0)," "," Стр. 69, Гр. 6 [H32]  д.б. &lt;= [Окр(Сум(H34:H50),0)] {" &amp; ROUND(SUM(H34:H50),0) &amp; "}.")," ") &amp; IFERROR(IF(I32=ROUND(SUM(I52:I54),0)," "," Стр. 69, Гр. 7 [I32]  д.б. = [Окр(Сум(I52:I54),0)] {" &amp; ROUND(SUM(I52:I54),0) &amp; "}.")," ") &amp; IFERROR(IF(I32&lt;=ROUND(SUM(I34:I50),0)," "," Стр. 69, Гр. 7 [I32]  д.б. &lt;= [Окр(Сум(I34:I50),0)] {" &amp; ROUND(SUM(I34:I50),0) &amp; "}.")," ") &amp; IFERROR(IF(J32=ROUND(SUM(J52:J54),0)," "," Стр. 69, Гр. 8 [J32]  д.б. = [Окр(Сум(J52:J54),0)] {" &amp; ROUND(SUM(J52:J54),0) &amp; "}.")," ") &amp; IFERROR(IF(J32&lt;=ROUND(SUM(J34:J50),0)," "," Стр. 69, Гр. 8 [J32]  д.б. &lt;= [Окр(Сум(J34:J50),0)] {" &amp; ROUND(SUM(J34:J50),0) &amp; "}.")," ") &amp; IFERROR(IF(K32=ROUND(SUM(K52:K54),0)," "," Стр. 69, Гр. 9 [K32]  д.б. = [Окр(Сум(K52:K54),0)] {" &amp; ROUND(SUM(K52:K54),0) &amp; "}.")," ") &amp; IFERROR(IF(K32&lt;=ROUND(SUM(K34:K50),0)," "," Стр. 69, Гр. 9 [K32]  д.б. &lt;= [Окр(Сум(K34:K50),0)] {" &amp; ROUND(SUM(K34:K50),0) &amp; "}.")," ")</f>
        <v xml:space="preserve">                  </v>
      </c>
    </row>
    <row r="33" spans="1:12" ht="30" customHeight="1" x14ac:dyDescent="0.25">
      <c r="A33" s="2" t="s">
        <v>88</v>
      </c>
      <c r="B33" s="1"/>
      <c r="C33" s="11"/>
      <c r="D33" s="11"/>
      <c r="E33" s="11"/>
      <c r="F33" s="11"/>
      <c r="G33" s="11"/>
      <c r="H33" s="11"/>
      <c r="I33" s="11"/>
      <c r="J33" s="11"/>
      <c r="K33" s="11"/>
    </row>
    <row r="34" spans="1:12" ht="30" customHeight="1" x14ac:dyDescent="0.25">
      <c r="A34" s="2" t="s">
        <v>43</v>
      </c>
      <c r="B34" s="1" t="s">
        <v>154</v>
      </c>
      <c r="C34" s="7"/>
      <c r="D34" s="7"/>
      <c r="E34" s="7"/>
      <c r="F34" s="7"/>
      <c r="G34" s="7"/>
      <c r="H34" s="7"/>
      <c r="I34" s="7"/>
      <c r="J34" s="7"/>
      <c r="K34" s="7"/>
      <c r="L34" s="3" t="str">
        <f>IFERROR(IF(C34=ROUND(SUM(D34:E34),0)," "," Стр. 70, Гр. 1 [C34]  д.б. = [Окр(Сум(D34:E34),0)] {" &amp; ROUND(SUM(D34:E34),0) &amp; "}.")," ")</f>
        <v xml:space="preserve"> </v>
      </c>
    </row>
    <row r="35" spans="1:12" ht="30" customHeight="1" x14ac:dyDescent="0.25">
      <c r="A35" s="2" t="s">
        <v>45</v>
      </c>
      <c r="B35" s="1" t="s">
        <v>155</v>
      </c>
      <c r="C35" s="7"/>
      <c r="D35" s="7"/>
      <c r="E35" s="7"/>
      <c r="F35" s="7"/>
      <c r="G35" s="7"/>
      <c r="H35" s="7"/>
      <c r="I35" s="7"/>
      <c r="J35" s="7"/>
      <c r="K35" s="7"/>
      <c r="L35" s="3" t="str">
        <f>IFERROR(IF(C35=ROUND(SUM(D35:E35),0)," "," Стр. 71, Гр. 1 [C35]  д.б. = [Окр(Сум(D35:E35),0)] {" &amp; ROUND(SUM(D35:E35),0) &amp; "}.")," ")</f>
        <v xml:space="preserve"> </v>
      </c>
    </row>
    <row r="36" spans="1:12" ht="30" customHeight="1" x14ac:dyDescent="0.25">
      <c r="A36" s="2" t="s">
        <v>47</v>
      </c>
      <c r="B36" s="1" t="s">
        <v>156</v>
      </c>
      <c r="C36" s="7"/>
      <c r="D36" s="7"/>
      <c r="E36" s="7"/>
      <c r="F36" s="7"/>
      <c r="G36" s="7"/>
      <c r="H36" s="7"/>
      <c r="I36" s="7"/>
      <c r="J36" s="7"/>
      <c r="K36" s="7"/>
      <c r="L36" s="3" t="str">
        <f>IFERROR(IF(C36=ROUND(SUM(D36:E36),0)," "," Стр. 72, Гр. 1 [C36]  д.б. = [Окр(Сум(D36:E36),0)] {" &amp; ROUND(SUM(D36:E36),0) &amp; "}.")," ")</f>
        <v xml:space="preserve"> </v>
      </c>
    </row>
    <row r="37" spans="1:12" ht="30" customHeight="1" x14ac:dyDescent="0.25">
      <c r="A37" s="2" t="s">
        <v>49</v>
      </c>
      <c r="B37" s="1" t="s">
        <v>157</v>
      </c>
      <c r="C37" s="7"/>
      <c r="D37" s="7"/>
      <c r="E37" s="7"/>
      <c r="F37" s="7"/>
      <c r="G37" s="7"/>
      <c r="H37" s="7"/>
      <c r="I37" s="7"/>
      <c r="J37" s="7"/>
      <c r="K37" s="7"/>
      <c r="L37" s="3" t="str">
        <f>IFERROR(IF(C37=ROUND(SUM(D37:E37),0)," "," Стр. 73, Гр. 1 [C37]  д.б. = [Окр(Сум(D37:E37),0)] {" &amp; ROUND(SUM(D37:E37),0) &amp; "}.")," ")</f>
        <v xml:space="preserve"> </v>
      </c>
    </row>
    <row r="38" spans="1:12" ht="30" customHeight="1" x14ac:dyDescent="0.25">
      <c r="A38" s="2" t="s">
        <v>51</v>
      </c>
      <c r="B38" s="1" t="s">
        <v>158</v>
      </c>
      <c r="C38" s="7"/>
      <c r="D38" s="7"/>
      <c r="E38" s="7"/>
      <c r="F38" s="7"/>
      <c r="G38" s="7"/>
      <c r="H38" s="7"/>
      <c r="I38" s="7"/>
      <c r="J38" s="7"/>
      <c r="K38" s="7"/>
      <c r="L38" s="3" t="str">
        <f>IFERROR(IF(C38=ROUND(SUM(D38:E38),0)," "," Стр. 74, Гр. 1 [C38]  д.б. = [Окр(Сум(D38:E38),0)] {" &amp; ROUND(SUM(D38:E38),0) &amp; "}.")," ")</f>
        <v xml:space="preserve"> </v>
      </c>
    </row>
    <row r="39" spans="1:12" ht="30" customHeight="1" x14ac:dyDescent="0.25">
      <c r="A39" s="2" t="s">
        <v>53</v>
      </c>
      <c r="B39" s="1" t="s">
        <v>159</v>
      </c>
      <c r="C39" s="7"/>
      <c r="D39" s="7"/>
      <c r="E39" s="7"/>
      <c r="F39" s="7"/>
      <c r="G39" s="7"/>
      <c r="H39" s="7"/>
      <c r="I39" s="7"/>
      <c r="J39" s="7"/>
      <c r="K39" s="7"/>
      <c r="L39" s="3" t="str">
        <f>IFERROR(IF(C39=ROUND(SUM(D39:E39),0)," "," Стр. 75, Гр. 1 [C39]  д.б. = [Окр(Сум(D39:E39),0)] {" &amp; ROUND(SUM(D39:E39),0) &amp; "}.")," ")</f>
        <v xml:space="preserve"> </v>
      </c>
    </row>
    <row r="40" spans="1:12" ht="30" customHeight="1" x14ac:dyDescent="0.25">
      <c r="A40" s="2" t="s">
        <v>55</v>
      </c>
      <c r="B40" s="1" t="s">
        <v>160</v>
      </c>
      <c r="C40" s="7"/>
      <c r="D40" s="7"/>
      <c r="E40" s="7"/>
      <c r="F40" s="7"/>
      <c r="G40" s="7"/>
      <c r="H40" s="7"/>
      <c r="I40" s="7"/>
      <c r="J40" s="7"/>
      <c r="K40" s="7"/>
      <c r="L40" s="3" t="str">
        <f>IFERROR(IF(C40=ROUND(SUM(D40:E40),0)," "," Стр. 76, Гр. 1 [C40]  д.б. = [Окр(Сум(D40:E40),0)] {" &amp; ROUND(SUM(D40:E40),0) &amp; "}.")," ")</f>
        <v xml:space="preserve"> </v>
      </c>
    </row>
    <row r="41" spans="1:12" ht="30" customHeight="1" x14ac:dyDescent="0.25">
      <c r="A41" s="2" t="s">
        <v>57</v>
      </c>
      <c r="B41" s="1" t="s">
        <v>161</v>
      </c>
      <c r="C41" s="7"/>
      <c r="D41" s="7"/>
      <c r="E41" s="7"/>
      <c r="F41" s="7"/>
      <c r="G41" s="7"/>
      <c r="H41" s="7"/>
      <c r="I41" s="7"/>
      <c r="J41" s="7"/>
      <c r="K41" s="7"/>
      <c r="L41" s="3" t="str">
        <f>IFERROR(IF(C41=ROUND(SUM(D41:E41),0)," "," Стр. 77, Гр. 1 [C41]  д.б. = [Окр(Сум(D41:E41),0)] {" &amp; ROUND(SUM(D41:E41),0) &amp; "}.")," ")</f>
        <v xml:space="preserve"> </v>
      </c>
    </row>
    <row r="42" spans="1:12" ht="30" customHeight="1" x14ac:dyDescent="0.25">
      <c r="A42" s="2" t="s">
        <v>59</v>
      </c>
      <c r="B42" s="1" t="s">
        <v>162</v>
      </c>
      <c r="C42" s="7"/>
      <c r="D42" s="7"/>
      <c r="E42" s="7"/>
      <c r="F42" s="7"/>
      <c r="G42" s="7"/>
      <c r="H42" s="7"/>
      <c r="I42" s="7"/>
      <c r="J42" s="7"/>
      <c r="K42" s="7"/>
      <c r="L42" s="3" t="str">
        <f>IFERROR(IF(C42=ROUND(SUM(D42:E42),0)," "," Стр. 78, Гр. 1 [C42]  д.б. = [Окр(Сум(D42:E42),0)] {" &amp; ROUND(SUM(D42:E42),0) &amp; "}.")," ")</f>
        <v xml:space="preserve"> </v>
      </c>
    </row>
    <row r="43" spans="1:12" ht="30" customHeight="1" x14ac:dyDescent="0.25">
      <c r="A43" s="2" t="s">
        <v>61</v>
      </c>
      <c r="B43" s="1" t="s">
        <v>163</v>
      </c>
      <c r="C43" s="7"/>
      <c r="D43" s="7"/>
      <c r="E43" s="7"/>
      <c r="F43" s="7"/>
      <c r="G43" s="7"/>
      <c r="H43" s="7"/>
      <c r="I43" s="7"/>
      <c r="J43" s="7"/>
      <c r="K43" s="7"/>
      <c r="L43" s="3" t="str">
        <f>IFERROR(IF(C43=ROUND(SUM(D43:E43),0)," "," Стр. 79, Гр. 1 [C43]  д.б. = [Окр(Сум(D43:E43),0)] {" &amp; ROUND(SUM(D43:E43),0) &amp; "}.")," ")</f>
        <v xml:space="preserve"> </v>
      </c>
    </row>
    <row r="44" spans="1:12" ht="30" customHeight="1" x14ac:dyDescent="0.25">
      <c r="A44" s="2" t="s">
        <v>63</v>
      </c>
      <c r="B44" s="1" t="s">
        <v>164</v>
      </c>
      <c r="C44" s="7"/>
      <c r="D44" s="7"/>
      <c r="E44" s="7"/>
      <c r="F44" s="7"/>
      <c r="G44" s="7"/>
      <c r="H44" s="7"/>
      <c r="I44" s="7"/>
      <c r="J44" s="7"/>
      <c r="K44" s="7"/>
      <c r="L44" s="3" t="str">
        <f>IFERROR(IF(C44=ROUND(SUM(D44:E44),0)," "," Стр. 80, Гр. 1 [C44]  д.б. = [Окр(Сум(D44:E44),0)] {" &amp; ROUND(SUM(D44:E44),0) &amp; "}.")," ")</f>
        <v xml:space="preserve"> </v>
      </c>
    </row>
    <row r="45" spans="1:12" ht="30" customHeight="1" x14ac:dyDescent="0.25">
      <c r="A45" s="2" t="s">
        <v>65</v>
      </c>
      <c r="B45" s="1" t="s">
        <v>165</v>
      </c>
      <c r="C45" s="7"/>
      <c r="D45" s="7"/>
      <c r="E45" s="7"/>
      <c r="F45" s="7"/>
      <c r="G45" s="7"/>
      <c r="H45" s="7"/>
      <c r="I45" s="7"/>
      <c r="J45" s="7"/>
      <c r="K45" s="7"/>
      <c r="L45" s="3" t="str">
        <f>IFERROR(IF(C45=ROUND(SUM(D45:E45),0)," "," Стр. 81, Гр. 1 [C45]  д.б. = [Окр(Сум(D45:E45),0)] {" &amp; ROUND(SUM(D45:E45),0) &amp; "}.")," ")</f>
        <v xml:space="preserve"> </v>
      </c>
    </row>
    <row r="46" spans="1:12" ht="30" customHeight="1" x14ac:dyDescent="0.25">
      <c r="A46" s="2" t="s">
        <v>67</v>
      </c>
      <c r="B46" s="1" t="s">
        <v>166</v>
      </c>
      <c r="C46" s="7"/>
      <c r="D46" s="7"/>
      <c r="E46" s="7"/>
      <c r="F46" s="7"/>
      <c r="G46" s="7"/>
      <c r="H46" s="7"/>
      <c r="I46" s="7"/>
      <c r="J46" s="7"/>
      <c r="K46" s="7"/>
      <c r="L46" s="3" t="str">
        <f>IFERROR(IF(C46=ROUND(SUM(D46:E46),0)," "," Стр. 82, Гр. 1 [C46]  д.б. = [Окр(Сум(D46:E46),0)] {" &amp; ROUND(SUM(D46:E46),0) &amp; "}.")," ")</f>
        <v xml:space="preserve"> </v>
      </c>
    </row>
    <row r="47" spans="1:12" ht="30" customHeight="1" x14ac:dyDescent="0.25">
      <c r="A47" s="2" t="s">
        <v>69</v>
      </c>
      <c r="B47" s="1" t="s">
        <v>167</v>
      </c>
      <c r="C47" s="7"/>
      <c r="D47" s="7"/>
      <c r="E47" s="7"/>
      <c r="F47" s="7"/>
      <c r="G47" s="7"/>
      <c r="H47" s="7"/>
      <c r="I47" s="7"/>
      <c r="J47" s="7"/>
      <c r="K47" s="7"/>
      <c r="L47" s="3" t="str">
        <f>IFERROR(IF(C47=ROUND(SUM(D47:E47),0)," "," Стр. 83, Гр. 1 [C47]  д.б. = [Окр(Сум(D47:E47),0)] {" &amp; ROUND(SUM(D47:E47),0) &amp; "}.")," ")</f>
        <v xml:space="preserve"> </v>
      </c>
    </row>
    <row r="48" spans="1:12" ht="30" customHeight="1" x14ac:dyDescent="0.25">
      <c r="A48" s="2" t="s">
        <v>71</v>
      </c>
      <c r="B48" s="1" t="s">
        <v>168</v>
      </c>
      <c r="C48" s="7"/>
      <c r="D48" s="7"/>
      <c r="E48" s="7"/>
      <c r="F48" s="7"/>
      <c r="G48" s="7"/>
      <c r="H48" s="7"/>
      <c r="I48" s="7"/>
      <c r="J48" s="7"/>
      <c r="K48" s="7"/>
      <c r="L48" s="3" t="str">
        <f>IFERROR(IF(C48=ROUND(SUM(D48:E48),0)," "," Стр. 84, Гр. 1 [C48]  д.б. = [Окр(Сум(D48:E48),0)] {" &amp; ROUND(SUM(D48:E48),0) &amp; "}.")," ")</f>
        <v xml:space="preserve"> </v>
      </c>
    </row>
    <row r="49" spans="1:12" ht="30" customHeight="1" x14ac:dyDescent="0.25">
      <c r="A49" s="2" t="s">
        <v>73</v>
      </c>
      <c r="B49" s="1" t="s">
        <v>169</v>
      </c>
      <c r="C49" s="7"/>
      <c r="D49" s="7"/>
      <c r="E49" s="7"/>
      <c r="F49" s="7"/>
      <c r="G49" s="7"/>
      <c r="H49" s="7"/>
      <c r="I49" s="7"/>
      <c r="J49" s="7"/>
      <c r="K49" s="7"/>
      <c r="L49" s="3" t="str">
        <f>IFERROR(IF(C49=ROUND(SUM(D49:E49),0)," "," Стр. 85, Гр. 1 [C49]  д.б. = [Окр(Сум(D49:E49),0)] {" &amp; ROUND(SUM(D49:E49),0) &amp; "}.")," ")</f>
        <v xml:space="preserve"> </v>
      </c>
    </row>
    <row r="50" spans="1:12" ht="30" customHeight="1" x14ac:dyDescent="0.25">
      <c r="A50" s="2" t="s">
        <v>75</v>
      </c>
      <c r="B50" s="1" t="s">
        <v>170</v>
      </c>
      <c r="C50" s="7"/>
      <c r="D50" s="7"/>
      <c r="E50" s="7"/>
      <c r="F50" s="7"/>
      <c r="G50" s="7"/>
      <c r="H50" s="7"/>
      <c r="I50" s="7"/>
      <c r="J50" s="7"/>
      <c r="K50" s="7"/>
      <c r="L50" s="3" t="str">
        <f>IFERROR(IF(C50=ROUND(SUM(D50:E50),0)," "," Стр. 86, Гр. 1 [C50]  д.б. = [Окр(Сум(D50:E50),0)] {" &amp; ROUND(SUM(D50:E50),0) &amp; "}.")," ")</f>
        <v xml:space="preserve"> </v>
      </c>
    </row>
    <row r="51" spans="1:12" ht="30" customHeight="1" x14ac:dyDescent="0.25">
      <c r="A51" s="2" t="s">
        <v>171</v>
      </c>
      <c r="B51" s="1"/>
      <c r="C51" s="11"/>
      <c r="D51" s="11"/>
      <c r="E51" s="11"/>
      <c r="F51" s="11"/>
      <c r="G51" s="11"/>
      <c r="H51" s="11"/>
      <c r="I51" s="11"/>
      <c r="J51" s="11"/>
      <c r="K51" s="11"/>
    </row>
    <row r="52" spans="1:12" ht="30" customHeight="1" x14ac:dyDescent="0.25">
      <c r="A52" s="2" t="s">
        <v>78</v>
      </c>
      <c r="B52" s="1" t="s">
        <v>172</v>
      </c>
      <c r="C52" s="7"/>
      <c r="D52" s="7"/>
      <c r="E52" s="7"/>
      <c r="F52" s="7"/>
      <c r="G52" s="7"/>
      <c r="H52" s="7"/>
      <c r="I52" s="7"/>
      <c r="J52" s="7"/>
      <c r="K52" s="7"/>
      <c r="L52" s="3" t="str">
        <f>IFERROR(IF(C52=ROUND(SUM(D52:E52),0)," "," Стр. 87, Гр. 1 [C52]  д.б. = [Окр(Сум(D52:E52),0)] {" &amp; ROUND(SUM(D52:E52),0) &amp; "}.")," ")</f>
        <v xml:space="preserve"> </v>
      </c>
    </row>
    <row r="53" spans="1:12" ht="30" customHeight="1" x14ac:dyDescent="0.25">
      <c r="A53" s="2" t="s">
        <v>147</v>
      </c>
      <c r="B53" s="1" t="s">
        <v>173</v>
      </c>
      <c r="C53" s="7"/>
      <c r="D53" s="7"/>
      <c r="E53" s="7"/>
      <c r="F53" s="7"/>
      <c r="G53" s="7"/>
      <c r="H53" s="7"/>
      <c r="I53" s="7"/>
      <c r="J53" s="7"/>
      <c r="K53" s="7"/>
      <c r="L53" s="3" t="str">
        <f>IFERROR(IF(C53=ROUND(SUM(D53:E53),0)," "," Стр. 88, Гр. 1 [C53]  д.б. = [Окр(Сум(D53:E53),0)] {" &amp; ROUND(SUM(D53:E53),0) &amp; "}.")," ")</f>
        <v xml:space="preserve"> </v>
      </c>
    </row>
    <row r="54" spans="1:12" ht="30" customHeight="1" x14ac:dyDescent="0.25">
      <c r="A54" s="2" t="s">
        <v>149</v>
      </c>
      <c r="B54" s="1" t="s">
        <v>174</v>
      </c>
      <c r="C54" s="7"/>
      <c r="D54" s="7"/>
      <c r="E54" s="7"/>
      <c r="F54" s="7"/>
      <c r="G54" s="7"/>
      <c r="H54" s="7"/>
      <c r="I54" s="7"/>
      <c r="J54" s="7"/>
      <c r="K54" s="7"/>
      <c r="L54" s="3" t="str">
        <f>IFERROR(IF(C54=ROUND(SUM(D54:E54),0)," "," Стр. 89, Гр. 1 [C54]  д.б. = [Окр(Сум(D54:E54),0)] {" &amp; ROUND(SUM(D54:E54),0) &amp; "}.")," ")</f>
        <v xml:space="preserve"> </v>
      </c>
    </row>
    <row r="55" spans="1:12" ht="30" customHeight="1" x14ac:dyDescent="0.25">
      <c r="A55" s="2" t="s">
        <v>84</v>
      </c>
      <c r="B55" s="1" t="s">
        <v>175</v>
      </c>
      <c r="C55" s="7"/>
      <c r="D55" s="7"/>
      <c r="E55" s="7"/>
      <c r="F55" s="7"/>
      <c r="G55" s="7"/>
      <c r="H55" s="7"/>
      <c r="I55" s="7"/>
      <c r="J55" s="7"/>
      <c r="K55" s="7"/>
      <c r="L55" s="3" t="str">
        <f>IFERROR(IF(C55=ROUND(SUM(D55:E55),0)," "," Стр. 90, Гр. 1 [C55]  д.б. = [Окр(Сум(D55:E55),0)] {" &amp; ROUND(SUM(D55:E55),0) &amp; "}.")," ")</f>
        <v xml:space="preserve"> </v>
      </c>
    </row>
    <row r="57" spans="1:12" x14ac:dyDescent="0.25">
      <c r="A57" s="6" t="s">
        <v>113</v>
      </c>
    </row>
    <row r="58" spans="1:12" ht="75" customHeight="1" x14ac:dyDescent="0.25">
      <c r="A58" s="12" t="s">
        <v>176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2" x14ac:dyDescent="0.25">
      <c r="A59" s="6" t="s">
        <v>115</v>
      </c>
    </row>
    <row r="60" spans="1:12" ht="75" customHeight="1" x14ac:dyDescent="0.25">
      <c r="A60" s="13" t="s">
        <v>1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</row>
    <row r="61" spans="1:12" x14ac:dyDescent="0.25">
      <c r="A61" s="6" t="s">
        <v>116</v>
      </c>
    </row>
    <row r="62" spans="1:12" x14ac:dyDescent="0.25">
      <c r="A62" t="s">
        <v>117</v>
      </c>
      <c r="B62" s="13" t="s">
        <v>1</v>
      </c>
      <c r="C62" s="13"/>
      <c r="D62" s="13"/>
      <c r="E62" s="13"/>
    </row>
    <row r="63" spans="1:12" x14ac:dyDescent="0.25">
      <c r="A63" t="s">
        <v>118</v>
      </c>
      <c r="B63" s="13" t="s">
        <v>1</v>
      </c>
      <c r="C63" s="13"/>
      <c r="D63" s="13"/>
      <c r="E63" s="13"/>
    </row>
    <row r="64" spans="1:12" x14ac:dyDescent="0.25">
      <c r="A64" t="s">
        <v>119</v>
      </c>
      <c r="B64" s="13" t="s">
        <v>1</v>
      </c>
      <c r="C64" s="13"/>
      <c r="D64" s="13"/>
      <c r="E64" s="13"/>
    </row>
    <row r="65" spans="1:5" x14ac:dyDescent="0.25">
      <c r="A65" t="s">
        <v>120</v>
      </c>
      <c r="B65" s="13" t="s">
        <v>1</v>
      </c>
      <c r="C65" s="13"/>
      <c r="D65" s="13"/>
      <c r="E65" s="13"/>
    </row>
    <row r="66" spans="1:5" x14ac:dyDescent="0.25">
      <c r="A66" t="s">
        <v>121</v>
      </c>
      <c r="B66" s="13" t="s">
        <v>1</v>
      </c>
      <c r="C66" s="13"/>
      <c r="D66" s="13"/>
      <c r="E66" s="13"/>
    </row>
  </sheetData>
  <sheetProtection password="CF66" sheet="1" objects="1" scenarios="1" formatColumns="0" formatRows="0"/>
  <mergeCells count="24">
    <mergeCell ref="B65:E65"/>
    <mergeCell ref="B66:E66"/>
    <mergeCell ref="A58:K58"/>
    <mergeCell ref="A60:K60"/>
    <mergeCell ref="B62:E62"/>
    <mergeCell ref="B63:E63"/>
    <mergeCell ref="B64:E64"/>
    <mergeCell ref="C7:K7"/>
    <mergeCell ref="C9:K9"/>
    <mergeCell ref="C27:K27"/>
    <mergeCell ref="C33:K33"/>
    <mergeCell ref="C51:K51"/>
    <mergeCell ref="A1:K1"/>
    <mergeCell ref="A2:A5"/>
    <mergeCell ref="B2:B5"/>
    <mergeCell ref="C2:E2"/>
    <mergeCell ref="F2:H2"/>
    <mergeCell ref="I2:K2"/>
    <mergeCell ref="C3:C4"/>
    <mergeCell ref="D3:E3"/>
    <mergeCell ref="F3:F4"/>
    <mergeCell ref="G3:H3"/>
    <mergeCell ref="I3:I4"/>
    <mergeCell ref="J3:K3"/>
  </mergeCells>
  <conditionalFormatting sqref="C6">
    <cfRule type="cellIs" dxfId="93" priority="1" operator="notEqual">
      <formula>ROUND(C8+C32,0)</formula>
    </cfRule>
  </conditionalFormatting>
  <conditionalFormatting sqref="C6">
    <cfRule type="cellIs" dxfId="92" priority="2" operator="notEqual">
      <formula>ROUND(SUM(D6:E6),0)</formula>
    </cfRule>
  </conditionalFormatting>
  <conditionalFormatting sqref="D6">
    <cfRule type="cellIs" dxfId="91" priority="3" operator="notEqual">
      <formula>ROUND(D8+D32,0)</formula>
    </cfRule>
  </conditionalFormatting>
  <conditionalFormatting sqref="E6">
    <cfRule type="cellIs" dxfId="90" priority="4" operator="notEqual">
      <formula>ROUND(E8+E32,0)</formula>
    </cfRule>
  </conditionalFormatting>
  <conditionalFormatting sqref="F6">
    <cfRule type="cellIs" dxfId="89" priority="5" operator="notEqual">
      <formula>ROUND(F8+F32,0)</formula>
    </cfRule>
  </conditionalFormatting>
  <conditionalFormatting sqref="G6">
    <cfRule type="cellIs" dxfId="88" priority="6" operator="notEqual">
      <formula>ROUND(G8+G32,0)</formula>
    </cfRule>
  </conditionalFormatting>
  <conditionalFormatting sqref="H6">
    <cfRule type="cellIs" dxfId="87" priority="7" operator="notEqual">
      <formula>ROUND(H8+H32,0)</formula>
    </cfRule>
  </conditionalFormatting>
  <conditionalFormatting sqref="I6">
    <cfRule type="cellIs" dxfId="86" priority="8" operator="notEqual">
      <formula>ROUND(I8+I32,0)</formula>
    </cfRule>
  </conditionalFormatting>
  <conditionalFormatting sqref="J6">
    <cfRule type="cellIs" dxfId="85" priority="9" operator="notEqual">
      <formula>ROUND(J8+J32,0)</formula>
    </cfRule>
  </conditionalFormatting>
  <conditionalFormatting sqref="K6">
    <cfRule type="cellIs" dxfId="84" priority="10" operator="notEqual">
      <formula>ROUND(K8+K32,0)</formula>
    </cfRule>
  </conditionalFormatting>
  <conditionalFormatting sqref="C8">
    <cfRule type="cellIs" dxfId="83" priority="11" operator="notEqual">
      <formula>ROUND(SUM(C28:C30),0)</formula>
    </cfRule>
  </conditionalFormatting>
  <conditionalFormatting sqref="C8">
    <cfRule type="cellIs" dxfId="82" priority="12" operator="notEqual">
      <formula>ROUND(SUM(D8:E8),0)</formula>
    </cfRule>
  </conditionalFormatting>
  <conditionalFormatting sqref="C8">
    <cfRule type="cellIs" dxfId="81" priority="13" operator="greaterThan">
      <formula>ROUND(SUM(C10:C26),0)</formula>
    </cfRule>
  </conditionalFormatting>
  <conditionalFormatting sqref="D8">
    <cfRule type="cellIs" dxfId="80" priority="14" operator="notEqual">
      <formula>ROUND(SUM(D28:D30),0)</formula>
    </cfRule>
  </conditionalFormatting>
  <conditionalFormatting sqref="D8">
    <cfRule type="cellIs" dxfId="79" priority="15" operator="greaterThan">
      <formula>ROUND(SUM(D10:D26),0)</formula>
    </cfRule>
  </conditionalFormatting>
  <conditionalFormatting sqref="E8">
    <cfRule type="cellIs" dxfId="78" priority="16" operator="notEqual">
      <formula>ROUND(SUM(E28:E30),0)</formula>
    </cfRule>
  </conditionalFormatting>
  <conditionalFormatting sqref="E8">
    <cfRule type="cellIs" dxfId="77" priority="17" operator="greaterThan">
      <formula>ROUND(SUM(E10:E26),0)</formula>
    </cfRule>
  </conditionalFormatting>
  <conditionalFormatting sqref="F8">
    <cfRule type="cellIs" dxfId="76" priority="18" operator="notEqual">
      <formula>ROUND(SUM(F28:F30),0)</formula>
    </cfRule>
  </conditionalFormatting>
  <conditionalFormatting sqref="F8">
    <cfRule type="cellIs" dxfId="75" priority="19" operator="greaterThan">
      <formula>ROUND(SUM(F10:F26),0)</formula>
    </cfRule>
  </conditionalFormatting>
  <conditionalFormatting sqref="G8">
    <cfRule type="cellIs" dxfId="74" priority="20" operator="notEqual">
      <formula>ROUND(SUM(G28:G30),0)</formula>
    </cfRule>
  </conditionalFormatting>
  <conditionalFormatting sqref="G8">
    <cfRule type="cellIs" dxfId="73" priority="21" operator="greaterThan">
      <formula>ROUND(SUM(G10:G26),0)</formula>
    </cfRule>
  </conditionalFormatting>
  <conditionalFormatting sqref="H8">
    <cfRule type="cellIs" dxfId="72" priority="22" operator="notEqual">
      <formula>ROUND(SUM(H28:H30),0)</formula>
    </cfRule>
  </conditionalFormatting>
  <conditionalFormatting sqref="H8">
    <cfRule type="cellIs" dxfId="71" priority="23" operator="greaterThan">
      <formula>ROUND(SUM(H10:H26),0)</formula>
    </cfRule>
  </conditionalFormatting>
  <conditionalFormatting sqref="I8">
    <cfRule type="cellIs" dxfId="70" priority="24" operator="notEqual">
      <formula>ROUND(SUM(I28:I30),0)</formula>
    </cfRule>
  </conditionalFormatting>
  <conditionalFormatting sqref="I8">
    <cfRule type="cellIs" dxfId="69" priority="25" operator="greaterThan">
      <formula>ROUND(SUM(I10:I26),0)</formula>
    </cfRule>
  </conditionalFormatting>
  <conditionalFormatting sqref="J8">
    <cfRule type="cellIs" dxfId="68" priority="26" operator="notEqual">
      <formula>ROUND(SUM(J28:J30),0)</formula>
    </cfRule>
  </conditionalFormatting>
  <conditionalFormatting sqref="J8">
    <cfRule type="cellIs" dxfId="67" priority="27" operator="greaterThan">
      <formula>ROUND(SUM(J10:J26),0)</formula>
    </cfRule>
  </conditionalFormatting>
  <conditionalFormatting sqref="K8">
    <cfRule type="cellIs" dxfId="66" priority="28" operator="notEqual">
      <formula>ROUND(SUM(K28:K30),0)</formula>
    </cfRule>
  </conditionalFormatting>
  <conditionalFormatting sqref="K8">
    <cfRule type="cellIs" dxfId="65" priority="29" operator="greaterThan">
      <formula>ROUND(SUM(K10:K26),0)</formula>
    </cfRule>
  </conditionalFormatting>
  <conditionalFormatting sqref="C10">
    <cfRule type="cellIs" dxfId="64" priority="30" operator="notEqual">
      <formula>ROUND(SUM(D10:E10),0)</formula>
    </cfRule>
  </conditionalFormatting>
  <conditionalFormatting sqref="F10">
    <cfRule type="cellIs" dxfId="63" priority="31" operator="notEqual">
      <formula>ROUND(SUM(G10:H10),0)</formula>
    </cfRule>
  </conditionalFormatting>
  <conditionalFormatting sqref="I10">
    <cfRule type="cellIs" dxfId="62" priority="32" operator="notEqual">
      <formula>ROUND(SUM(J10:K10),0)</formula>
    </cfRule>
  </conditionalFormatting>
  <conditionalFormatting sqref="I10">
    <cfRule type="cellIs" dxfId="61" priority="33" operator="notEqual">
      <formula>ROUND(C10-F10,0)</formula>
    </cfRule>
  </conditionalFormatting>
  <conditionalFormatting sqref="J10">
    <cfRule type="cellIs" dxfId="60" priority="34" operator="notEqual">
      <formula>ROUND(D10-G10,0)</formula>
    </cfRule>
  </conditionalFormatting>
  <conditionalFormatting sqref="K10">
    <cfRule type="cellIs" dxfId="59" priority="35" operator="notEqual">
      <formula>ROUND(E10-H10,0)</formula>
    </cfRule>
  </conditionalFormatting>
  <conditionalFormatting sqref="C11">
    <cfRule type="cellIs" dxfId="58" priority="36" operator="notEqual">
      <formula>ROUND(SUM(D11:E11),0)</formula>
    </cfRule>
  </conditionalFormatting>
  <conditionalFormatting sqref="C12">
    <cfRule type="cellIs" dxfId="57" priority="37" operator="notEqual">
      <formula>ROUND(SUM(D12:E12),0)</formula>
    </cfRule>
  </conditionalFormatting>
  <conditionalFormatting sqref="C13">
    <cfRule type="cellIs" dxfId="56" priority="38" operator="notEqual">
      <formula>ROUND(SUM(D13:E13),0)</formula>
    </cfRule>
  </conditionalFormatting>
  <conditionalFormatting sqref="C14">
    <cfRule type="cellIs" dxfId="55" priority="39" operator="notEqual">
      <formula>ROUND(SUM(D14:E14),0)</formula>
    </cfRule>
  </conditionalFormatting>
  <conditionalFormatting sqref="C15">
    <cfRule type="cellIs" dxfId="54" priority="40" operator="notEqual">
      <formula>ROUND(SUM(D15:E15),0)</formula>
    </cfRule>
  </conditionalFormatting>
  <conditionalFormatting sqref="C16">
    <cfRule type="cellIs" dxfId="53" priority="41" operator="notEqual">
      <formula>ROUND(SUM(D16:E16),0)</formula>
    </cfRule>
  </conditionalFormatting>
  <conditionalFormatting sqref="C17">
    <cfRule type="cellIs" dxfId="52" priority="42" operator="notEqual">
      <formula>ROUND(SUM(D17:E17),0)</formula>
    </cfRule>
  </conditionalFormatting>
  <conditionalFormatting sqref="C18">
    <cfRule type="cellIs" dxfId="51" priority="43" operator="notEqual">
      <formula>ROUND(SUM(D18:E18),0)</formula>
    </cfRule>
  </conditionalFormatting>
  <conditionalFormatting sqref="C19">
    <cfRule type="cellIs" dxfId="50" priority="44" operator="notEqual">
      <formula>ROUND(SUM(D19:E19),0)</formula>
    </cfRule>
  </conditionalFormatting>
  <conditionalFormatting sqref="C20">
    <cfRule type="cellIs" dxfId="49" priority="45" operator="notEqual">
      <formula>ROUND(SUM(D20:E20),0)</formula>
    </cfRule>
  </conditionalFormatting>
  <conditionalFormatting sqref="C21">
    <cfRule type="cellIs" dxfId="48" priority="46" operator="notEqual">
      <formula>ROUND(SUM(D21:E21),0)</formula>
    </cfRule>
  </conditionalFormatting>
  <conditionalFormatting sqref="C22">
    <cfRule type="cellIs" dxfId="47" priority="47" operator="notEqual">
      <formula>ROUND(SUM(D22:E22),0)</formula>
    </cfRule>
  </conditionalFormatting>
  <conditionalFormatting sqref="C23">
    <cfRule type="cellIs" dxfId="46" priority="48" operator="notEqual">
      <formula>ROUND(SUM(D23:E23),0)</formula>
    </cfRule>
  </conditionalFormatting>
  <conditionalFormatting sqref="C24">
    <cfRule type="cellIs" dxfId="45" priority="49" operator="notEqual">
      <formula>ROUND(SUM(D24:E24),0)</formula>
    </cfRule>
  </conditionalFormatting>
  <conditionalFormatting sqref="C25">
    <cfRule type="cellIs" dxfId="44" priority="50" operator="notEqual">
      <formula>ROUND(SUM(D25:E25),0)</formula>
    </cfRule>
  </conditionalFormatting>
  <conditionalFormatting sqref="C26">
    <cfRule type="cellIs" dxfId="43" priority="51" operator="notEqual">
      <formula>ROUND(SUM(D26:E26),0)</formula>
    </cfRule>
  </conditionalFormatting>
  <conditionalFormatting sqref="C28">
    <cfRule type="cellIs" dxfId="42" priority="52" operator="notEqual">
      <formula>ROUND(SUM(D28:E28),0)</formula>
    </cfRule>
  </conditionalFormatting>
  <conditionalFormatting sqref="C29">
    <cfRule type="cellIs" dxfId="41" priority="53" operator="notEqual">
      <formula>ROUND(SUM(D29:E29),0)</formula>
    </cfRule>
  </conditionalFormatting>
  <conditionalFormatting sqref="C30">
    <cfRule type="cellIs" dxfId="40" priority="54" operator="notEqual">
      <formula>ROUND(SUM(D30:E30),0)</formula>
    </cfRule>
  </conditionalFormatting>
  <conditionalFormatting sqref="C31">
    <cfRule type="cellIs" dxfId="39" priority="55" operator="notEqual">
      <formula>ROUND(SUM(D31:E31),0)</formula>
    </cfRule>
  </conditionalFormatting>
  <conditionalFormatting sqref="C32">
    <cfRule type="cellIs" dxfId="38" priority="56" operator="notEqual">
      <formula>ROUND(SUM(C52:C54),0)</formula>
    </cfRule>
  </conditionalFormatting>
  <conditionalFormatting sqref="C32">
    <cfRule type="cellIs" dxfId="37" priority="57" operator="greaterThan">
      <formula>ROUND(SUM(C34:C50),0)</formula>
    </cfRule>
  </conditionalFormatting>
  <conditionalFormatting sqref="D32">
    <cfRule type="cellIs" dxfId="36" priority="58" operator="notEqual">
      <formula>ROUND(SUM(D52:D54),0)</formula>
    </cfRule>
  </conditionalFormatting>
  <conditionalFormatting sqref="D32">
    <cfRule type="cellIs" dxfId="35" priority="59" operator="greaterThan">
      <formula>ROUND(SUM(D34:D50),0)</formula>
    </cfRule>
  </conditionalFormatting>
  <conditionalFormatting sqref="E32">
    <cfRule type="cellIs" dxfId="34" priority="60" operator="notEqual">
      <formula>ROUND(SUM(E52:E54),0)</formula>
    </cfRule>
  </conditionalFormatting>
  <conditionalFormatting sqref="E32">
    <cfRule type="cellIs" dxfId="33" priority="61" operator="greaterThan">
      <formula>ROUND(SUM(E34:E50),0)</formula>
    </cfRule>
  </conditionalFormatting>
  <conditionalFormatting sqref="F32">
    <cfRule type="cellIs" dxfId="32" priority="62" operator="notEqual">
      <formula>ROUND(SUM(F52:F54),0)</formula>
    </cfRule>
  </conditionalFormatting>
  <conditionalFormatting sqref="F32">
    <cfRule type="cellIs" dxfId="31" priority="63" operator="greaterThan">
      <formula>ROUND(SUM(F34:F50),0)</formula>
    </cfRule>
  </conditionalFormatting>
  <conditionalFormatting sqref="G32">
    <cfRule type="cellIs" dxfId="30" priority="64" operator="notEqual">
      <formula>ROUND(SUM(G52:G54),0)</formula>
    </cfRule>
  </conditionalFormatting>
  <conditionalFormatting sqref="G32">
    <cfRule type="cellIs" dxfId="29" priority="65" operator="greaterThan">
      <formula>ROUND(SUM(G34:G50),0)</formula>
    </cfRule>
  </conditionalFormatting>
  <conditionalFormatting sqref="H32">
    <cfRule type="cellIs" dxfId="28" priority="66" operator="notEqual">
      <formula>ROUND(SUM(H52:H54),0)</formula>
    </cfRule>
  </conditionalFormatting>
  <conditionalFormatting sqref="H32">
    <cfRule type="cellIs" dxfId="27" priority="67" operator="greaterThan">
      <formula>ROUND(SUM(H34:H50),0)</formula>
    </cfRule>
  </conditionalFormatting>
  <conditionalFormatting sqref="I32">
    <cfRule type="cellIs" dxfId="26" priority="68" operator="notEqual">
      <formula>ROUND(SUM(I52:I54),0)</formula>
    </cfRule>
  </conditionalFormatting>
  <conditionalFormatting sqref="I32">
    <cfRule type="cellIs" dxfId="25" priority="69" operator="greaterThan">
      <formula>ROUND(SUM(I34:I50),0)</formula>
    </cfRule>
  </conditionalFormatting>
  <conditionalFormatting sqref="J32">
    <cfRule type="cellIs" dxfId="24" priority="70" operator="notEqual">
      <formula>ROUND(SUM(J52:J54),0)</formula>
    </cfRule>
  </conditionalFormatting>
  <conditionalFormatting sqref="J32">
    <cfRule type="cellIs" dxfId="23" priority="71" operator="greaterThan">
      <formula>ROUND(SUM(J34:J50),0)</formula>
    </cfRule>
  </conditionalFormatting>
  <conditionalFormatting sqref="K32">
    <cfRule type="cellIs" dxfId="22" priority="72" operator="notEqual">
      <formula>ROUND(SUM(K52:K54),0)</formula>
    </cfRule>
  </conditionalFormatting>
  <conditionalFormatting sqref="K32">
    <cfRule type="cellIs" dxfId="21" priority="73" operator="greaterThan">
      <formula>ROUND(SUM(K34:K50),0)</formula>
    </cfRule>
  </conditionalFormatting>
  <conditionalFormatting sqref="C34">
    <cfRule type="cellIs" dxfId="20" priority="74" operator="notEqual">
      <formula>ROUND(SUM(D34:E34),0)</formula>
    </cfRule>
  </conditionalFormatting>
  <conditionalFormatting sqref="C35">
    <cfRule type="cellIs" dxfId="19" priority="75" operator="notEqual">
      <formula>ROUND(SUM(D35:E35),0)</formula>
    </cfRule>
  </conditionalFormatting>
  <conditionalFormatting sqref="C36">
    <cfRule type="cellIs" dxfId="18" priority="76" operator="notEqual">
      <formula>ROUND(SUM(D36:E36),0)</formula>
    </cfRule>
  </conditionalFormatting>
  <conditionalFormatting sqref="C37">
    <cfRule type="cellIs" dxfId="17" priority="77" operator="notEqual">
      <formula>ROUND(SUM(D37:E37),0)</formula>
    </cfRule>
  </conditionalFormatting>
  <conditionalFormatting sqref="C38">
    <cfRule type="cellIs" dxfId="16" priority="78" operator="notEqual">
      <formula>ROUND(SUM(D38:E38),0)</formula>
    </cfRule>
  </conditionalFormatting>
  <conditionalFormatting sqref="C39">
    <cfRule type="cellIs" dxfId="15" priority="79" operator="notEqual">
      <formula>ROUND(SUM(D39:E39),0)</formula>
    </cfRule>
  </conditionalFormatting>
  <conditionalFormatting sqref="C40">
    <cfRule type="cellIs" dxfId="14" priority="80" operator="notEqual">
      <formula>ROUND(SUM(D40:E40),0)</formula>
    </cfRule>
  </conditionalFormatting>
  <conditionalFormatting sqref="C41">
    <cfRule type="cellIs" dxfId="13" priority="81" operator="notEqual">
      <formula>ROUND(SUM(D41:E41),0)</formula>
    </cfRule>
  </conditionalFormatting>
  <conditionalFormatting sqref="C42">
    <cfRule type="cellIs" dxfId="12" priority="82" operator="notEqual">
      <formula>ROUND(SUM(D42:E42),0)</formula>
    </cfRule>
  </conditionalFormatting>
  <conditionalFormatting sqref="C43">
    <cfRule type="cellIs" dxfId="11" priority="83" operator="notEqual">
      <formula>ROUND(SUM(D43:E43),0)</formula>
    </cfRule>
  </conditionalFormatting>
  <conditionalFormatting sqref="C44">
    <cfRule type="cellIs" dxfId="10" priority="84" operator="notEqual">
      <formula>ROUND(SUM(D44:E44),0)</formula>
    </cfRule>
  </conditionalFormatting>
  <conditionalFormatting sqref="C45">
    <cfRule type="cellIs" dxfId="9" priority="85" operator="notEqual">
      <formula>ROUND(SUM(D45:E45),0)</formula>
    </cfRule>
  </conditionalFormatting>
  <conditionalFormatting sqref="C46">
    <cfRule type="cellIs" dxfId="8" priority="86" operator="notEqual">
      <formula>ROUND(SUM(D46:E46),0)</formula>
    </cfRule>
  </conditionalFormatting>
  <conditionalFormatting sqref="C47">
    <cfRule type="cellIs" dxfId="7" priority="87" operator="notEqual">
      <formula>ROUND(SUM(D47:E47),0)</formula>
    </cfRule>
  </conditionalFormatting>
  <conditionalFormatting sqref="C48">
    <cfRule type="cellIs" dxfId="6" priority="88" operator="notEqual">
      <formula>ROUND(SUM(D48:E48),0)</formula>
    </cfRule>
  </conditionalFormatting>
  <conditionalFormatting sqref="C49">
    <cfRule type="cellIs" dxfId="5" priority="89" operator="notEqual">
      <formula>ROUND(SUM(D49:E49),0)</formula>
    </cfRule>
  </conditionalFormatting>
  <conditionalFormatting sqref="C50">
    <cfRule type="cellIs" dxfId="4" priority="90" operator="notEqual">
      <formula>ROUND(SUM(D50:E50),0)</formula>
    </cfRule>
  </conditionalFormatting>
  <conditionalFormatting sqref="C52">
    <cfRule type="cellIs" dxfId="3" priority="91" operator="notEqual">
      <formula>ROUND(SUM(D52:E52),0)</formula>
    </cfRule>
  </conditionalFormatting>
  <conditionalFormatting sqref="C53">
    <cfRule type="cellIs" dxfId="2" priority="92" operator="notEqual">
      <formula>ROUND(SUM(D53:E53),0)</formula>
    </cfRule>
  </conditionalFormatting>
  <conditionalFormatting sqref="C54">
    <cfRule type="cellIs" dxfId="1" priority="93" operator="notEqual">
      <formula>ROUND(SUM(D54:E54),0)</formula>
    </cfRule>
  </conditionalFormatting>
  <conditionalFormatting sqref="C55">
    <cfRule type="cellIs" dxfId="0" priority="94" operator="notEqual">
      <formula>ROUND(SUM(D55:E55),0)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2026-01-12T12:46:48Z</dcterms:created>
  <dcterms:modified xsi:type="dcterms:W3CDTF">2026-01-12T12:59:55Z</dcterms:modified>
</cp:coreProperties>
</file>